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19440" windowHeight="7725" firstSheet="7" activeTab="7"/>
  </bookViews>
  <sheets>
    <sheet name="ครุภัณฑ์ " sheetId="7" r:id="rId1"/>
    <sheet name="ครุภัณฑ์ต่ำกว่าเกณฑ์" sheetId="9" r:id="rId2"/>
    <sheet name="จ้างเหมา " sheetId="8" r:id="rId3"/>
    <sheet name="วัสดุทันตกรรม" sheetId="11" r:id="rId4"/>
    <sheet name="วัสดุผ้าและน้ำยา" sheetId="12" r:id="rId5"/>
    <sheet name="วัสดุวิทยาศาสตร์การแพทย์" sheetId="13" r:id="rId6"/>
    <sheet name="ยา" sheetId="14" r:id="rId7"/>
    <sheet name="วัสดุการแพทย์" sheetId="15" r:id="rId8"/>
    <sheet name="วัสดุบริโภค" sheetId="16" r:id="rId9"/>
    <sheet name="วัสดุสำนักงาน" sheetId="17" r:id="rId10"/>
    <sheet name="วัสดุยานพาหนะ" sheetId="18" r:id="rId11"/>
    <sheet name="วัสดุเชื้อเพลิง" sheetId="19" r:id="rId12"/>
    <sheet name="วัสดุไฟฟ้าและวิทยุ" sheetId="20" r:id="rId13"/>
    <sheet name="วัสดุโฆษณา" sheetId="21" r:id="rId14"/>
    <sheet name="วัสดุคอมพิวเตอร์" sheetId="22" r:id="rId15"/>
    <sheet name="วัสดุงานบ้านงานครัว" sheetId="23" r:id="rId16"/>
    <sheet name="วัสดุก่อสร้าง" sheetId="24" r:id="rId17"/>
    <sheet name="วัสดุอื่นๆ" sheetId="25" r:id="rId18"/>
    <sheet name="Sheet2" sheetId="10" r:id="rId19"/>
  </sheets>
  <definedNames>
    <definedName name="_xlnm._FilterDatabase" localSheetId="6" hidden="1">ยา!$G$1:$G$542</definedName>
    <definedName name="_xlnm._FilterDatabase" localSheetId="7" hidden="1">วัสดุการแพทย์!$A$4:$O$4</definedName>
    <definedName name="_xlnm.Print_Area" localSheetId="2">'จ้างเหมา '!$A$1:$W$69</definedName>
    <definedName name="_xlnm.Print_Area" localSheetId="5">วัสดุวิทยาศาสตร์การแพทย์!$A$1:$P$441</definedName>
    <definedName name="_xlnm.Print_Titles" localSheetId="0">'ครุภัณฑ์ '!$1:$6</definedName>
    <definedName name="_xlnm.Print_Titles" localSheetId="1">ครุภัณฑ์ต่ำกว่าเกณฑ์!$1:$6</definedName>
    <definedName name="_xlnm.Print_Titles" localSheetId="2">'จ้างเหมา '!$1:$6</definedName>
    <definedName name="_xlnm.Print_Titles" localSheetId="6">ยา!$1:$4</definedName>
    <definedName name="_xlnm.Print_Titles" localSheetId="7">วัสดุการแพทย์!$A$1:$IV$4</definedName>
  </definedNames>
  <calcPr calcId="124519"/>
</workbook>
</file>

<file path=xl/calcChain.xml><?xml version="1.0" encoding="utf-8"?>
<calcChain xmlns="http://schemas.openxmlformats.org/spreadsheetml/2006/main">
  <c r="M35" i="25"/>
  <c r="K35"/>
  <c r="F35"/>
  <c r="M34"/>
  <c r="K34"/>
  <c r="F34"/>
  <c r="M33"/>
  <c r="K33"/>
  <c r="F33"/>
  <c r="M32"/>
  <c r="K32"/>
  <c r="F32"/>
  <c r="M31"/>
  <c r="K31"/>
  <c r="F31"/>
  <c r="M30"/>
  <c r="K30"/>
  <c r="F30"/>
  <c r="L29"/>
  <c r="M29" s="1"/>
  <c r="K29"/>
  <c r="K28"/>
  <c r="L28" s="1"/>
  <c r="M28" s="1"/>
  <c r="L27"/>
  <c r="M27" s="1"/>
  <c r="K27"/>
  <c r="K26"/>
  <c r="L26" s="1"/>
  <c r="M26" s="1"/>
  <c r="L25"/>
  <c r="M25" s="1"/>
  <c r="K25"/>
  <c r="K24"/>
  <c r="L24" s="1"/>
  <c r="M24" s="1"/>
  <c r="K23"/>
  <c r="L23" s="1"/>
  <c r="M23" s="1"/>
  <c r="K22"/>
  <c r="L22" s="1"/>
  <c r="M22" s="1"/>
  <c r="L21"/>
  <c r="M21" s="1"/>
  <c r="K21"/>
  <c r="K20"/>
  <c r="L20" s="1"/>
  <c r="M20" s="1"/>
  <c r="K19"/>
  <c r="L19" s="1"/>
  <c r="M19" s="1"/>
  <c r="K18"/>
  <c r="L18" s="1"/>
  <c r="M18" s="1"/>
  <c r="L17"/>
  <c r="M17" s="1"/>
  <c r="K17"/>
  <c r="K16"/>
  <c r="L16" s="1"/>
  <c r="M16" s="1"/>
  <c r="K15"/>
  <c r="L15" s="1"/>
  <c r="M15" s="1"/>
  <c r="K14"/>
  <c r="L14" s="1"/>
  <c r="M14" s="1"/>
  <c r="K13"/>
  <c r="L13" s="1"/>
  <c r="M13" s="1"/>
  <c r="K12"/>
  <c r="L12" s="1"/>
  <c r="M12" s="1"/>
  <c r="K11"/>
  <c r="L11" s="1"/>
  <c r="M11" s="1"/>
  <c r="K10"/>
  <c r="L10" s="1"/>
  <c r="M10" s="1"/>
  <c r="K9"/>
  <c r="L9" s="1"/>
  <c r="M9" s="1"/>
  <c r="K8"/>
  <c r="L8" s="1"/>
  <c r="M8" s="1"/>
  <c r="K7"/>
  <c r="L7" s="1"/>
  <c r="M7" s="1"/>
  <c r="K6"/>
  <c r="L6" s="1"/>
  <c r="M45" i="24"/>
  <c r="K45"/>
  <c r="F45"/>
  <c r="K44"/>
  <c r="L44" s="1"/>
  <c r="M44" s="1"/>
  <c r="K43"/>
  <c r="L43" s="1"/>
  <c r="M43" s="1"/>
  <c r="K42"/>
  <c r="L42" s="1"/>
  <c r="M42" s="1"/>
  <c r="K41"/>
  <c r="L41" s="1"/>
  <c r="M41" s="1"/>
  <c r="K40"/>
  <c r="L40" s="1"/>
  <c r="M40" s="1"/>
  <c r="K39"/>
  <c r="L39" s="1"/>
  <c r="M39" s="1"/>
  <c r="K38"/>
  <c r="L38" s="1"/>
  <c r="M38" s="1"/>
  <c r="K37"/>
  <c r="L37" s="1"/>
  <c r="M37" s="1"/>
  <c r="K36"/>
  <c r="L36" s="1"/>
  <c r="M36" s="1"/>
  <c r="K35"/>
  <c r="L35" s="1"/>
  <c r="M35" s="1"/>
  <c r="K34"/>
  <c r="L34" s="1"/>
  <c r="M34" s="1"/>
  <c r="K33"/>
  <c r="L33" s="1"/>
  <c r="M33" s="1"/>
  <c r="K32"/>
  <c r="L32" s="1"/>
  <c r="M32" s="1"/>
  <c r="K31"/>
  <c r="L31" s="1"/>
  <c r="M31" s="1"/>
  <c r="K30"/>
  <c r="L30" s="1"/>
  <c r="M30" s="1"/>
  <c r="K29"/>
  <c r="L29" s="1"/>
  <c r="M29" s="1"/>
  <c r="K28"/>
  <c r="L28" s="1"/>
  <c r="M28" s="1"/>
  <c r="K27"/>
  <c r="L27" s="1"/>
  <c r="M27" s="1"/>
  <c r="K26"/>
  <c r="L26" s="1"/>
  <c r="M26" s="1"/>
  <c r="K25"/>
  <c r="L25" s="1"/>
  <c r="M25" s="1"/>
  <c r="K24"/>
  <c r="L24" s="1"/>
  <c r="M24" s="1"/>
  <c r="K23"/>
  <c r="L23" s="1"/>
  <c r="M23" s="1"/>
  <c r="K22"/>
  <c r="L22" s="1"/>
  <c r="M22" s="1"/>
  <c r="K21"/>
  <c r="L21" s="1"/>
  <c r="M21" s="1"/>
  <c r="K20"/>
  <c r="L20" s="1"/>
  <c r="M20" s="1"/>
  <c r="K19"/>
  <c r="L19" s="1"/>
  <c r="M19" s="1"/>
  <c r="K18"/>
  <c r="L18" s="1"/>
  <c r="M18" s="1"/>
  <c r="K17"/>
  <c r="L17" s="1"/>
  <c r="M17" s="1"/>
  <c r="K16"/>
  <c r="L16" s="1"/>
  <c r="M16" s="1"/>
  <c r="K15"/>
  <c r="L15" s="1"/>
  <c r="M15" s="1"/>
  <c r="K14"/>
  <c r="L14" s="1"/>
  <c r="M14" s="1"/>
  <c r="K13"/>
  <c r="L13" s="1"/>
  <c r="M13" s="1"/>
  <c r="K12"/>
  <c r="L12" s="1"/>
  <c r="M12" s="1"/>
  <c r="K11"/>
  <c r="L11" s="1"/>
  <c r="M11" s="1"/>
  <c r="K10"/>
  <c r="L10" s="1"/>
  <c r="M10" s="1"/>
  <c r="K9"/>
  <c r="L9" s="1"/>
  <c r="M9" s="1"/>
  <c r="K8"/>
  <c r="L8" s="1"/>
  <c r="M8" s="1"/>
  <c r="K7"/>
  <c r="L7" s="1"/>
  <c r="M7" s="1"/>
  <c r="K6"/>
  <c r="L6" s="1"/>
  <c r="K199" i="23"/>
  <c r="L199" s="1"/>
  <c r="M199" s="1"/>
  <c r="K198"/>
  <c r="L198" s="1"/>
  <c r="M198" s="1"/>
  <c r="K197"/>
  <c r="L197" s="1"/>
  <c r="M197" s="1"/>
  <c r="K196"/>
  <c r="L196" s="1"/>
  <c r="M196" s="1"/>
  <c r="K195"/>
  <c r="L195" s="1"/>
  <c r="M195" s="1"/>
  <c r="K194"/>
  <c r="L194" s="1"/>
  <c r="M194" s="1"/>
  <c r="L193"/>
  <c r="M193" s="1"/>
  <c r="K193"/>
  <c r="L192"/>
  <c r="M192" s="1"/>
  <c r="K192"/>
  <c r="L191"/>
  <c r="M191" s="1"/>
  <c r="K191"/>
  <c r="L190"/>
  <c r="M190" s="1"/>
  <c r="K190"/>
  <c r="L189"/>
  <c r="M189" s="1"/>
  <c r="K189"/>
  <c r="L188"/>
  <c r="M188" s="1"/>
  <c r="K188"/>
  <c r="L187"/>
  <c r="M187" s="1"/>
  <c r="K187"/>
  <c r="K186"/>
  <c r="L186" s="1"/>
  <c r="M186" s="1"/>
  <c r="K185"/>
  <c r="L185" s="1"/>
  <c r="M185" s="1"/>
  <c r="K184"/>
  <c r="L184" s="1"/>
  <c r="M184" s="1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K142"/>
  <c r="L142" s="1"/>
  <c r="M142" s="1"/>
  <c r="K141"/>
  <c r="L141" s="1"/>
  <c r="M141" s="1"/>
  <c r="K140"/>
  <c r="L140" s="1"/>
  <c r="M140" s="1"/>
  <c r="K139"/>
  <c r="L139" s="1"/>
  <c r="M139" s="1"/>
  <c r="K138"/>
  <c r="L138" s="1"/>
  <c r="M138" s="1"/>
  <c r="K137"/>
  <c r="L137" s="1"/>
  <c r="M137" s="1"/>
  <c r="K136"/>
  <c r="L136" s="1"/>
  <c r="M136" s="1"/>
  <c r="K135"/>
  <c r="L135" s="1"/>
  <c r="M135" s="1"/>
  <c r="K134"/>
  <c r="L134" s="1"/>
  <c r="M134" s="1"/>
  <c r="K133"/>
  <c r="L133" s="1"/>
  <c r="M133" s="1"/>
  <c r="K132"/>
  <c r="L132" s="1"/>
  <c r="M132" s="1"/>
  <c r="K131"/>
  <c r="L131" s="1"/>
  <c r="M131" s="1"/>
  <c r="K130"/>
  <c r="L130" s="1"/>
  <c r="M130" s="1"/>
  <c r="K129"/>
  <c r="L129" s="1"/>
  <c r="M129" s="1"/>
  <c r="K128"/>
  <c r="L128" s="1"/>
  <c r="M128" s="1"/>
  <c r="K127"/>
  <c r="L127" s="1"/>
  <c r="M127" s="1"/>
  <c r="K126"/>
  <c r="L126" s="1"/>
  <c r="M126" s="1"/>
  <c r="K125"/>
  <c r="L125" s="1"/>
  <c r="M125" s="1"/>
  <c r="K124"/>
  <c r="L124" s="1"/>
  <c r="M124" s="1"/>
  <c r="K123"/>
  <c r="L123" s="1"/>
  <c r="M123" s="1"/>
  <c r="K122"/>
  <c r="L122" s="1"/>
  <c r="M122" s="1"/>
  <c r="K121"/>
  <c r="L121" s="1"/>
  <c r="M121" s="1"/>
  <c r="K120"/>
  <c r="L120" s="1"/>
  <c r="M120" s="1"/>
  <c r="K119"/>
  <c r="L119" s="1"/>
  <c r="M119" s="1"/>
  <c r="K118"/>
  <c r="L118" s="1"/>
  <c r="M118" s="1"/>
  <c r="K117"/>
  <c r="L117" s="1"/>
  <c r="M117" s="1"/>
  <c r="K116"/>
  <c r="L116" s="1"/>
  <c r="M116" s="1"/>
  <c r="K115"/>
  <c r="L115" s="1"/>
  <c r="M115" s="1"/>
  <c r="K114"/>
  <c r="L114" s="1"/>
  <c r="M114" s="1"/>
  <c r="K113"/>
  <c r="L113" s="1"/>
  <c r="M113" s="1"/>
  <c r="K112"/>
  <c r="L112" s="1"/>
  <c r="M112" s="1"/>
  <c r="K111"/>
  <c r="L111" s="1"/>
  <c r="M111" s="1"/>
  <c r="K110"/>
  <c r="L110" s="1"/>
  <c r="M110" s="1"/>
  <c r="K109"/>
  <c r="L109" s="1"/>
  <c r="M109" s="1"/>
  <c r="K108"/>
  <c r="L108" s="1"/>
  <c r="M108" s="1"/>
  <c r="K107"/>
  <c r="L107" s="1"/>
  <c r="M107" s="1"/>
  <c r="K106"/>
  <c r="L106" s="1"/>
  <c r="M106" s="1"/>
  <c r="L105"/>
  <c r="M105" s="1"/>
  <c r="K105"/>
  <c r="K104"/>
  <c r="L104" s="1"/>
  <c r="M104" s="1"/>
  <c r="K103"/>
  <c r="L103" s="1"/>
  <c r="M103" s="1"/>
  <c r="K102"/>
  <c r="L102" s="1"/>
  <c r="M102" s="1"/>
  <c r="L101"/>
  <c r="M101" s="1"/>
  <c r="K101"/>
  <c r="K100"/>
  <c r="L100" s="1"/>
  <c r="M100" s="1"/>
  <c r="K99"/>
  <c r="L99" s="1"/>
  <c r="M99" s="1"/>
  <c r="K98"/>
  <c r="L98" s="1"/>
  <c r="M98" s="1"/>
  <c r="L97"/>
  <c r="M97" s="1"/>
  <c r="K97"/>
  <c r="K96"/>
  <c r="L96" s="1"/>
  <c r="M96" s="1"/>
  <c r="K95"/>
  <c r="L95" s="1"/>
  <c r="M95" s="1"/>
  <c r="K94"/>
  <c r="L94" s="1"/>
  <c r="M94" s="1"/>
  <c r="K93"/>
  <c r="L93" s="1"/>
  <c r="M93" s="1"/>
  <c r="K92"/>
  <c r="L92" s="1"/>
  <c r="M92" s="1"/>
  <c r="K91"/>
  <c r="L91" s="1"/>
  <c r="M91" s="1"/>
  <c r="K90"/>
  <c r="L90" s="1"/>
  <c r="M90" s="1"/>
  <c r="K89"/>
  <c r="L89" s="1"/>
  <c r="M89" s="1"/>
  <c r="K88"/>
  <c r="L88" s="1"/>
  <c r="M88" s="1"/>
  <c r="K87"/>
  <c r="L87" s="1"/>
  <c r="M87" s="1"/>
  <c r="K86"/>
  <c r="L86" s="1"/>
  <c r="M86" s="1"/>
  <c r="K85"/>
  <c r="L85" s="1"/>
  <c r="M85" s="1"/>
  <c r="K84"/>
  <c r="L84" s="1"/>
  <c r="M84" s="1"/>
  <c r="K83"/>
  <c r="L83" s="1"/>
  <c r="M83" s="1"/>
  <c r="K82"/>
  <c r="L82" s="1"/>
  <c r="M82" s="1"/>
  <c r="K81"/>
  <c r="L81" s="1"/>
  <c r="M81" s="1"/>
  <c r="K80"/>
  <c r="L80" s="1"/>
  <c r="M80" s="1"/>
  <c r="K79"/>
  <c r="L79" s="1"/>
  <c r="M79" s="1"/>
  <c r="K78"/>
  <c r="L78" s="1"/>
  <c r="M78" s="1"/>
  <c r="K77"/>
  <c r="L77" s="1"/>
  <c r="M77" s="1"/>
  <c r="K76"/>
  <c r="L76" s="1"/>
  <c r="M76" s="1"/>
  <c r="K75"/>
  <c r="L75" s="1"/>
  <c r="M75" s="1"/>
  <c r="K74"/>
  <c r="L74" s="1"/>
  <c r="M74" s="1"/>
  <c r="K73"/>
  <c r="L73" s="1"/>
  <c r="M73" s="1"/>
  <c r="K72"/>
  <c r="L72" s="1"/>
  <c r="M72" s="1"/>
  <c r="K71"/>
  <c r="L71" s="1"/>
  <c r="M71" s="1"/>
  <c r="K70"/>
  <c r="L70" s="1"/>
  <c r="M70" s="1"/>
  <c r="K69"/>
  <c r="L69" s="1"/>
  <c r="M69" s="1"/>
  <c r="K68"/>
  <c r="L68" s="1"/>
  <c r="M68" s="1"/>
  <c r="K67"/>
  <c r="L67" s="1"/>
  <c r="M67" s="1"/>
  <c r="K66"/>
  <c r="L66" s="1"/>
  <c r="M66" s="1"/>
  <c r="K65"/>
  <c r="L65" s="1"/>
  <c r="M65" s="1"/>
  <c r="K64"/>
  <c r="L64" s="1"/>
  <c r="M64" s="1"/>
  <c r="K63"/>
  <c r="L63" s="1"/>
  <c r="M63" s="1"/>
  <c r="K62"/>
  <c r="L62" s="1"/>
  <c r="M62" s="1"/>
  <c r="K61"/>
  <c r="L61" s="1"/>
  <c r="M61" s="1"/>
  <c r="K60"/>
  <c r="L60" s="1"/>
  <c r="M60" s="1"/>
  <c r="K59"/>
  <c r="L59" s="1"/>
  <c r="M59" s="1"/>
  <c r="K58"/>
  <c r="L58" s="1"/>
  <c r="M58" s="1"/>
  <c r="K57"/>
  <c r="L57" s="1"/>
  <c r="M57" s="1"/>
  <c r="K56"/>
  <c r="L56" s="1"/>
  <c r="M56" s="1"/>
  <c r="K55"/>
  <c r="L55" s="1"/>
  <c r="M55" s="1"/>
  <c r="K54"/>
  <c r="L54" s="1"/>
  <c r="M54" s="1"/>
  <c r="K53"/>
  <c r="L53" s="1"/>
  <c r="M53" s="1"/>
  <c r="K52"/>
  <c r="L52" s="1"/>
  <c r="M52" s="1"/>
  <c r="K51"/>
  <c r="L51" s="1"/>
  <c r="M51" s="1"/>
  <c r="K50"/>
  <c r="L50" s="1"/>
  <c r="M50" s="1"/>
  <c r="K49"/>
  <c r="L49" s="1"/>
  <c r="M49" s="1"/>
  <c r="K48"/>
  <c r="L48" s="1"/>
  <c r="M48" s="1"/>
  <c r="K47"/>
  <c r="L47" s="1"/>
  <c r="M47" s="1"/>
  <c r="K46"/>
  <c r="L46" s="1"/>
  <c r="M46" s="1"/>
  <c r="K45"/>
  <c r="L45" s="1"/>
  <c r="M45" s="1"/>
  <c r="K44"/>
  <c r="L44" s="1"/>
  <c r="M44" s="1"/>
  <c r="K43"/>
  <c r="L43" s="1"/>
  <c r="M43" s="1"/>
  <c r="K42"/>
  <c r="L42" s="1"/>
  <c r="M42" s="1"/>
  <c r="K41"/>
  <c r="L41" s="1"/>
  <c r="M41" s="1"/>
  <c r="K40"/>
  <c r="L40" s="1"/>
  <c r="M40" s="1"/>
  <c r="K39"/>
  <c r="L39" s="1"/>
  <c r="M39" s="1"/>
  <c r="K38"/>
  <c r="L38" s="1"/>
  <c r="M38" s="1"/>
  <c r="K37"/>
  <c r="L37" s="1"/>
  <c r="M37" s="1"/>
  <c r="K36"/>
  <c r="L36" s="1"/>
  <c r="M36" s="1"/>
  <c r="K35"/>
  <c r="L35" s="1"/>
  <c r="M35" s="1"/>
  <c r="K34"/>
  <c r="L34" s="1"/>
  <c r="M34" s="1"/>
  <c r="L33"/>
  <c r="M33" s="1"/>
  <c r="K33"/>
  <c r="K32"/>
  <c r="L32" s="1"/>
  <c r="M32" s="1"/>
  <c r="K31"/>
  <c r="L31" s="1"/>
  <c r="M31" s="1"/>
  <c r="K30"/>
  <c r="L30" s="1"/>
  <c r="M30" s="1"/>
  <c r="L29"/>
  <c r="M29" s="1"/>
  <c r="K29"/>
  <c r="K28"/>
  <c r="L28" s="1"/>
  <c r="M28" s="1"/>
  <c r="K27"/>
  <c r="L27" s="1"/>
  <c r="M27" s="1"/>
  <c r="K26"/>
  <c r="L26" s="1"/>
  <c r="M26" s="1"/>
  <c r="K25"/>
  <c r="L25" s="1"/>
  <c r="M25" s="1"/>
  <c r="K24"/>
  <c r="L24" s="1"/>
  <c r="M24" s="1"/>
  <c r="K23"/>
  <c r="L23" s="1"/>
  <c r="M23" s="1"/>
  <c r="K22"/>
  <c r="L22" s="1"/>
  <c r="M22" s="1"/>
  <c r="K21"/>
  <c r="L21" s="1"/>
  <c r="M21" s="1"/>
  <c r="K20"/>
  <c r="L20" s="1"/>
  <c r="M20" s="1"/>
  <c r="K19"/>
  <c r="L19" s="1"/>
  <c r="M19" s="1"/>
  <c r="K18"/>
  <c r="L18" s="1"/>
  <c r="M18" s="1"/>
  <c r="K17"/>
  <c r="L17" s="1"/>
  <c r="M17" s="1"/>
  <c r="K16"/>
  <c r="L16" s="1"/>
  <c r="M16" s="1"/>
  <c r="K15"/>
  <c r="L15" s="1"/>
  <c r="M15" s="1"/>
  <c r="K14"/>
  <c r="L14" s="1"/>
  <c r="M14" s="1"/>
  <c r="K13"/>
  <c r="L13" s="1"/>
  <c r="M13" s="1"/>
  <c r="K12"/>
  <c r="L12" s="1"/>
  <c r="M12" s="1"/>
  <c r="K11"/>
  <c r="L11" s="1"/>
  <c r="M11" s="1"/>
  <c r="K10"/>
  <c r="L10" s="1"/>
  <c r="M10" s="1"/>
  <c r="K9"/>
  <c r="L9" s="1"/>
  <c r="M9" s="1"/>
  <c r="K8"/>
  <c r="L8" s="1"/>
  <c r="M8" s="1"/>
  <c r="L7"/>
  <c r="M7" s="1"/>
  <c r="K7"/>
  <c r="K6"/>
  <c r="L6" s="1"/>
  <c r="M121" i="22"/>
  <c r="K120"/>
  <c r="L120" s="1"/>
  <c r="M120" s="1"/>
  <c r="L119"/>
  <c r="M119" s="1"/>
  <c r="K119"/>
  <c r="K118"/>
  <c r="L118" s="1"/>
  <c r="M118" s="1"/>
  <c r="L117"/>
  <c r="M117" s="1"/>
  <c r="K117"/>
  <c r="K116"/>
  <c r="L116" s="1"/>
  <c r="M116" s="1"/>
  <c r="L115"/>
  <c r="M115" s="1"/>
  <c r="K115"/>
  <c r="K114"/>
  <c r="L114" s="1"/>
  <c r="M114" s="1"/>
  <c r="L113"/>
  <c r="M113" s="1"/>
  <c r="K113"/>
  <c r="K112"/>
  <c r="L112" s="1"/>
  <c r="M112" s="1"/>
  <c r="L111"/>
  <c r="M111" s="1"/>
  <c r="K111"/>
  <c r="K110"/>
  <c r="L110" s="1"/>
  <c r="M110" s="1"/>
  <c r="L109"/>
  <c r="M109" s="1"/>
  <c r="K109"/>
  <c r="K108"/>
  <c r="L108" s="1"/>
  <c r="M108" s="1"/>
  <c r="L107"/>
  <c r="M107" s="1"/>
  <c r="K107"/>
  <c r="K106"/>
  <c r="L106" s="1"/>
  <c r="M106" s="1"/>
  <c r="L105"/>
  <c r="M105" s="1"/>
  <c r="K105"/>
  <c r="K104"/>
  <c r="L104" s="1"/>
  <c r="M104" s="1"/>
  <c r="L103"/>
  <c r="M103" s="1"/>
  <c r="K103"/>
  <c r="K102"/>
  <c r="L102" s="1"/>
  <c r="M102" s="1"/>
  <c r="L101"/>
  <c r="M101" s="1"/>
  <c r="K101"/>
  <c r="K100"/>
  <c r="L100" s="1"/>
  <c r="M100" s="1"/>
  <c r="L99"/>
  <c r="M99" s="1"/>
  <c r="K99"/>
  <c r="K98"/>
  <c r="L98" s="1"/>
  <c r="M98" s="1"/>
  <c r="L97"/>
  <c r="M97" s="1"/>
  <c r="K97"/>
  <c r="K96"/>
  <c r="L96" s="1"/>
  <c r="M96" s="1"/>
  <c r="K95"/>
  <c r="L95" s="1"/>
  <c r="M95" s="1"/>
  <c r="K94"/>
  <c r="L94" s="1"/>
  <c r="M94" s="1"/>
  <c r="L93"/>
  <c r="M93" s="1"/>
  <c r="K93"/>
  <c r="K92"/>
  <c r="L92" s="1"/>
  <c r="M92" s="1"/>
  <c r="K91"/>
  <c r="L91" s="1"/>
  <c r="M91" s="1"/>
  <c r="K90"/>
  <c r="L90" s="1"/>
  <c r="M90" s="1"/>
  <c r="K89"/>
  <c r="L89" s="1"/>
  <c r="M89" s="1"/>
  <c r="K88"/>
  <c r="L88" s="1"/>
  <c r="M88" s="1"/>
  <c r="K87"/>
  <c r="L87" s="1"/>
  <c r="M87" s="1"/>
  <c r="K86"/>
  <c r="L86" s="1"/>
  <c r="M86" s="1"/>
  <c r="K85"/>
  <c r="L85" s="1"/>
  <c r="M85" s="1"/>
  <c r="K84"/>
  <c r="L84" s="1"/>
  <c r="M84" s="1"/>
  <c r="K83"/>
  <c r="L83" s="1"/>
  <c r="M83" s="1"/>
  <c r="K82"/>
  <c r="L82" s="1"/>
  <c r="M82" s="1"/>
  <c r="K81"/>
  <c r="L81" s="1"/>
  <c r="M81" s="1"/>
  <c r="K80"/>
  <c r="L80" s="1"/>
  <c r="M80" s="1"/>
  <c r="K79"/>
  <c r="L79" s="1"/>
  <c r="M79" s="1"/>
  <c r="K78"/>
  <c r="L78" s="1"/>
  <c r="M78" s="1"/>
  <c r="K77"/>
  <c r="L77" s="1"/>
  <c r="M77" s="1"/>
  <c r="L76"/>
  <c r="M76" s="1"/>
  <c r="K76"/>
  <c r="K75"/>
  <c r="L75" s="1"/>
  <c r="M75" s="1"/>
  <c r="K74"/>
  <c r="L74" s="1"/>
  <c r="M74" s="1"/>
  <c r="K73"/>
  <c r="L73" s="1"/>
  <c r="M73" s="1"/>
  <c r="K72"/>
  <c r="L72" s="1"/>
  <c r="M72" s="1"/>
  <c r="K71"/>
  <c r="L71" s="1"/>
  <c r="M71" s="1"/>
  <c r="K70"/>
  <c r="L70" s="1"/>
  <c r="M70" s="1"/>
  <c r="K69"/>
  <c r="L69" s="1"/>
  <c r="M69" s="1"/>
  <c r="K68"/>
  <c r="L68" s="1"/>
  <c r="M68" s="1"/>
  <c r="K67"/>
  <c r="L67" s="1"/>
  <c r="M67" s="1"/>
  <c r="K66"/>
  <c r="L66" s="1"/>
  <c r="M66" s="1"/>
  <c r="K65"/>
  <c r="L65" s="1"/>
  <c r="M65" s="1"/>
  <c r="K64"/>
  <c r="L64" s="1"/>
  <c r="M64" s="1"/>
  <c r="K63"/>
  <c r="L63" s="1"/>
  <c r="M63" s="1"/>
  <c r="K62"/>
  <c r="L62" s="1"/>
  <c r="M62" s="1"/>
  <c r="K61"/>
  <c r="L61" s="1"/>
  <c r="M61" s="1"/>
  <c r="K60"/>
  <c r="L60" s="1"/>
  <c r="M60" s="1"/>
  <c r="K59"/>
  <c r="L59" s="1"/>
  <c r="M59" s="1"/>
  <c r="K58"/>
  <c r="L58" s="1"/>
  <c r="M58" s="1"/>
  <c r="K57"/>
  <c r="L57" s="1"/>
  <c r="M57" s="1"/>
  <c r="K56"/>
  <c r="L56" s="1"/>
  <c r="M56" s="1"/>
  <c r="K55"/>
  <c r="L55" s="1"/>
  <c r="M55" s="1"/>
  <c r="K54"/>
  <c r="L54" s="1"/>
  <c r="M54" s="1"/>
  <c r="K53"/>
  <c r="L53" s="1"/>
  <c r="M53" s="1"/>
  <c r="K52"/>
  <c r="L52" s="1"/>
  <c r="M52" s="1"/>
  <c r="K51"/>
  <c r="L51" s="1"/>
  <c r="M51" s="1"/>
  <c r="K50"/>
  <c r="L50" s="1"/>
  <c r="M50" s="1"/>
  <c r="K49"/>
  <c r="L49" s="1"/>
  <c r="M49" s="1"/>
  <c r="K48"/>
  <c r="L48" s="1"/>
  <c r="M48" s="1"/>
  <c r="L47"/>
  <c r="M47" s="1"/>
  <c r="K47"/>
  <c r="K46"/>
  <c r="L46" s="1"/>
  <c r="M46" s="1"/>
  <c r="K45"/>
  <c r="L45" s="1"/>
  <c r="M45" s="1"/>
  <c r="K44"/>
  <c r="L44" s="1"/>
  <c r="M44" s="1"/>
  <c r="K43"/>
  <c r="L43" s="1"/>
  <c r="M43" s="1"/>
  <c r="K42"/>
  <c r="L42" s="1"/>
  <c r="M42" s="1"/>
  <c r="K41"/>
  <c r="L41" s="1"/>
  <c r="M41" s="1"/>
  <c r="K40"/>
  <c r="L40" s="1"/>
  <c r="M40" s="1"/>
  <c r="K39"/>
  <c r="L39" s="1"/>
  <c r="M39" s="1"/>
  <c r="K38"/>
  <c r="L38" s="1"/>
  <c r="M38" s="1"/>
  <c r="K37"/>
  <c r="L37" s="1"/>
  <c r="M37" s="1"/>
  <c r="K36"/>
  <c r="L36" s="1"/>
  <c r="M36" s="1"/>
  <c r="K35"/>
  <c r="L35" s="1"/>
  <c r="M35" s="1"/>
  <c r="K34"/>
  <c r="L34" s="1"/>
  <c r="M34" s="1"/>
  <c r="L33"/>
  <c r="M33" s="1"/>
  <c r="K33"/>
  <c r="K32"/>
  <c r="L32" s="1"/>
  <c r="M32" s="1"/>
  <c r="K31"/>
  <c r="L31" s="1"/>
  <c r="M31" s="1"/>
  <c r="K30"/>
  <c r="L30" s="1"/>
  <c r="M30" s="1"/>
  <c r="K29"/>
  <c r="L29" s="1"/>
  <c r="M29" s="1"/>
  <c r="K28"/>
  <c r="L28" s="1"/>
  <c r="M28" s="1"/>
  <c r="K27"/>
  <c r="L27" s="1"/>
  <c r="M27" s="1"/>
  <c r="K26"/>
  <c r="L26" s="1"/>
  <c r="M26" s="1"/>
  <c r="K25"/>
  <c r="L25" s="1"/>
  <c r="M25" s="1"/>
  <c r="K24"/>
  <c r="L24" s="1"/>
  <c r="M24" s="1"/>
  <c r="K23"/>
  <c r="L23" s="1"/>
  <c r="M23" s="1"/>
  <c r="K22"/>
  <c r="L22" s="1"/>
  <c r="M22" s="1"/>
  <c r="K21"/>
  <c r="L21" s="1"/>
  <c r="M21" s="1"/>
  <c r="K20"/>
  <c r="L20" s="1"/>
  <c r="M20" s="1"/>
  <c r="K19"/>
  <c r="L19" s="1"/>
  <c r="M19" s="1"/>
  <c r="L18"/>
  <c r="M18" s="1"/>
  <c r="K18"/>
  <c r="K17"/>
  <c r="L17" s="1"/>
  <c r="M17" s="1"/>
  <c r="K16"/>
  <c r="L16" s="1"/>
  <c r="M16" s="1"/>
  <c r="K15"/>
  <c r="L15" s="1"/>
  <c r="M15" s="1"/>
  <c r="K14"/>
  <c r="L14" s="1"/>
  <c r="M14" s="1"/>
  <c r="K13"/>
  <c r="L13" s="1"/>
  <c r="M13" s="1"/>
  <c r="K12"/>
  <c r="L12" s="1"/>
  <c r="M12" s="1"/>
  <c r="K11"/>
  <c r="L11" s="1"/>
  <c r="M11" s="1"/>
  <c r="K10"/>
  <c r="L10" s="1"/>
  <c r="M10" s="1"/>
  <c r="K9"/>
  <c r="L9" s="1"/>
  <c r="M9" s="1"/>
  <c r="K8"/>
  <c r="L8" s="1"/>
  <c r="M8" s="1"/>
  <c r="K7"/>
  <c r="L7" s="1"/>
  <c r="M7" s="1"/>
  <c r="L6"/>
  <c r="L122" s="1"/>
  <c r="M122" s="1"/>
  <c r="K6"/>
  <c r="K31" i="21"/>
  <c r="L31" s="1"/>
  <c r="M31" s="1"/>
  <c r="K30"/>
  <c r="L30" s="1"/>
  <c r="M30" s="1"/>
  <c r="L29"/>
  <c r="M29" s="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L6"/>
  <c r="M6" s="1"/>
  <c r="K6"/>
  <c r="K52" i="20"/>
  <c r="L52" s="1"/>
  <c r="M52" s="1"/>
  <c r="F52"/>
  <c r="K51"/>
  <c r="L51" s="1"/>
  <c r="M51" s="1"/>
  <c r="L50"/>
  <c r="M50" s="1"/>
  <c r="K50"/>
  <c r="K49"/>
  <c r="L49" s="1"/>
  <c r="M49" s="1"/>
  <c r="L48"/>
  <c r="M48" s="1"/>
  <c r="K48"/>
  <c r="K47"/>
  <c r="L47" s="1"/>
  <c r="M47" s="1"/>
  <c r="L46"/>
  <c r="M46" s="1"/>
  <c r="K46"/>
  <c r="K45"/>
  <c r="L45" s="1"/>
  <c r="M45" s="1"/>
  <c r="K44"/>
  <c r="L44" s="1"/>
  <c r="M44" s="1"/>
  <c r="K43"/>
  <c r="L43" s="1"/>
  <c r="M43" s="1"/>
  <c r="L42"/>
  <c r="M42" s="1"/>
  <c r="K42"/>
  <c r="K41"/>
  <c r="L41" s="1"/>
  <c r="M41" s="1"/>
  <c r="K40"/>
  <c r="L40" s="1"/>
  <c r="M40" s="1"/>
  <c r="K39"/>
  <c r="L39" s="1"/>
  <c r="M39" s="1"/>
  <c r="L38"/>
  <c r="M38" s="1"/>
  <c r="K38"/>
  <c r="K37"/>
  <c r="L37" s="1"/>
  <c r="M37" s="1"/>
  <c r="L36"/>
  <c r="M36" s="1"/>
  <c r="K36"/>
  <c r="K35"/>
  <c r="L35" s="1"/>
  <c r="M35" s="1"/>
  <c r="L34"/>
  <c r="M34" s="1"/>
  <c r="K34"/>
  <c r="K33"/>
  <c r="L33" s="1"/>
  <c r="M33" s="1"/>
  <c r="L32"/>
  <c r="M32" s="1"/>
  <c r="K32"/>
  <c r="K31"/>
  <c r="L31" s="1"/>
  <c r="M31" s="1"/>
  <c r="L30"/>
  <c r="M30" s="1"/>
  <c r="K30"/>
  <c r="K29"/>
  <c r="L29" s="1"/>
  <c r="M29" s="1"/>
  <c r="L28"/>
  <c r="M28" s="1"/>
  <c r="K28"/>
  <c r="K27"/>
  <c r="L27" s="1"/>
  <c r="M27" s="1"/>
  <c r="L26"/>
  <c r="M26" s="1"/>
  <c r="K26"/>
  <c r="K25"/>
  <c r="L25" s="1"/>
  <c r="M25" s="1"/>
  <c r="L24"/>
  <c r="M24" s="1"/>
  <c r="K24"/>
  <c r="K23"/>
  <c r="L23" s="1"/>
  <c r="M23" s="1"/>
  <c r="L22"/>
  <c r="M22" s="1"/>
  <c r="K22"/>
  <c r="K21"/>
  <c r="L21" s="1"/>
  <c r="M21" s="1"/>
  <c r="L20"/>
  <c r="M20" s="1"/>
  <c r="K20"/>
  <c r="K19"/>
  <c r="L19" s="1"/>
  <c r="M19" s="1"/>
  <c r="L18"/>
  <c r="M18" s="1"/>
  <c r="K18"/>
  <c r="K17"/>
  <c r="L17" s="1"/>
  <c r="M17" s="1"/>
  <c r="K16"/>
  <c r="L16" s="1"/>
  <c r="M16" s="1"/>
  <c r="K15"/>
  <c r="L15" s="1"/>
  <c r="M15" s="1"/>
  <c r="K14"/>
  <c r="L14" s="1"/>
  <c r="M14" s="1"/>
  <c r="K13"/>
  <c r="L13" s="1"/>
  <c r="M13" s="1"/>
  <c r="K12"/>
  <c r="L12" s="1"/>
  <c r="M12" s="1"/>
  <c r="K11"/>
  <c r="L11" s="1"/>
  <c r="M11" s="1"/>
  <c r="K10"/>
  <c r="L10" s="1"/>
  <c r="M10" s="1"/>
  <c r="K9"/>
  <c r="L9" s="1"/>
  <c r="M9" s="1"/>
  <c r="K8"/>
  <c r="L8" s="1"/>
  <c r="M8" s="1"/>
  <c r="K7"/>
  <c r="L7" s="1"/>
  <c r="M7" s="1"/>
  <c r="K6"/>
  <c r="L6" s="1"/>
  <c r="L9" i="19"/>
  <c r="M9" s="1"/>
  <c r="L6"/>
  <c r="M6" s="1"/>
  <c r="L20" i="18"/>
  <c r="M20" s="1"/>
  <c r="M18"/>
  <c r="K18"/>
  <c r="F18"/>
  <c r="M17"/>
  <c r="K17"/>
  <c r="F17"/>
  <c r="M16"/>
  <c r="K16"/>
  <c r="F16"/>
  <c r="M15"/>
  <c r="K15"/>
  <c r="F15"/>
  <c r="M14"/>
  <c r="K14"/>
  <c r="F14"/>
  <c r="M13"/>
  <c r="K13"/>
  <c r="F13"/>
  <c r="M12"/>
  <c r="K12"/>
  <c r="F12"/>
  <c r="M11"/>
  <c r="K11"/>
  <c r="F11"/>
  <c r="M10"/>
  <c r="K10"/>
  <c r="F10"/>
  <c r="M9"/>
  <c r="K9"/>
  <c r="F9"/>
  <c r="M8"/>
  <c r="K8"/>
  <c r="F8"/>
  <c r="M7"/>
  <c r="K7"/>
  <c r="F7"/>
  <c r="M6"/>
  <c r="K6"/>
  <c r="F6"/>
  <c r="L281" i="17"/>
  <c r="M281" s="1"/>
  <c r="K281"/>
  <c r="K280"/>
  <c r="L280" s="1"/>
  <c r="M280" s="1"/>
  <c r="L279"/>
  <c r="M279" s="1"/>
  <c r="K279"/>
  <c r="K278"/>
  <c r="L278" s="1"/>
  <c r="M278" s="1"/>
  <c r="L277"/>
  <c r="M277" s="1"/>
  <c r="K277"/>
  <c r="K276"/>
  <c r="L276" s="1"/>
  <c r="M276" s="1"/>
  <c r="L275"/>
  <c r="M275" s="1"/>
  <c r="L274"/>
  <c r="M274" s="1"/>
  <c r="K274"/>
  <c r="K273"/>
  <c r="L273" s="1"/>
  <c r="M273" s="1"/>
  <c r="L272"/>
  <c r="M272" s="1"/>
  <c r="K272"/>
  <c r="K271"/>
  <c r="L271" s="1"/>
  <c r="M271" s="1"/>
  <c r="L270"/>
  <c r="M270" s="1"/>
  <c r="K270"/>
  <c r="K269"/>
  <c r="L269" s="1"/>
  <c r="M269" s="1"/>
  <c r="L268"/>
  <c r="M268" s="1"/>
  <c r="K268"/>
  <c r="K267"/>
  <c r="L267" s="1"/>
  <c r="M267" s="1"/>
  <c r="L266"/>
  <c r="M266" s="1"/>
  <c r="K266"/>
  <c r="K265"/>
  <c r="L265" s="1"/>
  <c r="M265" s="1"/>
  <c r="L264"/>
  <c r="M264" s="1"/>
  <c r="K264"/>
  <c r="K263"/>
  <c r="L263" s="1"/>
  <c r="M263" s="1"/>
  <c r="L262"/>
  <c r="M262" s="1"/>
  <c r="K262"/>
  <c r="K261"/>
  <c r="L261" s="1"/>
  <c r="M261" s="1"/>
  <c r="L260"/>
  <c r="M260" s="1"/>
  <c r="K260"/>
  <c r="K259"/>
  <c r="L259" s="1"/>
  <c r="M259" s="1"/>
  <c r="L258"/>
  <c r="M258" s="1"/>
  <c r="K258"/>
  <c r="K257"/>
  <c r="L257" s="1"/>
  <c r="M257" s="1"/>
  <c r="L256"/>
  <c r="M256" s="1"/>
  <c r="K256"/>
  <c r="K255"/>
  <c r="L255" s="1"/>
  <c r="M255" s="1"/>
  <c r="L254"/>
  <c r="M254" s="1"/>
  <c r="K254"/>
  <c r="M253"/>
  <c r="L253"/>
  <c r="M252"/>
  <c r="L252"/>
  <c r="M251"/>
  <c r="L251"/>
  <c r="M250"/>
  <c r="L250"/>
  <c r="M249"/>
  <c r="L249"/>
  <c r="K248"/>
  <c r="L248" s="1"/>
  <c r="M248" s="1"/>
  <c r="L247"/>
  <c r="M247" s="1"/>
  <c r="K247"/>
  <c r="K246"/>
  <c r="L246" s="1"/>
  <c r="M246" s="1"/>
  <c r="L245"/>
  <c r="M245" s="1"/>
  <c r="K245"/>
  <c r="K244"/>
  <c r="L244" s="1"/>
  <c r="M244" s="1"/>
  <c r="L243"/>
  <c r="M243" s="1"/>
  <c r="K243"/>
  <c r="K242"/>
  <c r="L242" s="1"/>
  <c r="M242" s="1"/>
  <c r="L241"/>
  <c r="M241" s="1"/>
  <c r="K241"/>
  <c r="K240"/>
  <c r="L240" s="1"/>
  <c r="M240" s="1"/>
  <c r="L239"/>
  <c r="M239" s="1"/>
  <c r="K239"/>
  <c r="K238"/>
  <c r="L238" s="1"/>
  <c r="M238" s="1"/>
  <c r="L237"/>
  <c r="M237" s="1"/>
  <c r="K237"/>
  <c r="M236"/>
  <c r="L236"/>
  <c r="K235"/>
  <c r="L235" s="1"/>
  <c r="M235" s="1"/>
  <c r="L234"/>
  <c r="M234" s="1"/>
  <c r="K234"/>
  <c r="K233"/>
  <c r="L233" s="1"/>
  <c r="M233" s="1"/>
  <c r="L232"/>
  <c r="M232" s="1"/>
  <c r="K232"/>
  <c r="K231"/>
  <c r="L231" s="1"/>
  <c r="M231" s="1"/>
  <c r="L230"/>
  <c r="M230" s="1"/>
  <c r="K230"/>
  <c r="K229"/>
  <c r="L229" s="1"/>
  <c r="M229" s="1"/>
  <c r="L228"/>
  <c r="M228" s="1"/>
  <c r="K228"/>
  <c r="K227"/>
  <c r="L227" s="1"/>
  <c r="M227" s="1"/>
  <c r="L226"/>
  <c r="M226" s="1"/>
  <c r="K226"/>
  <c r="K225"/>
  <c r="L225" s="1"/>
  <c r="M225" s="1"/>
  <c r="L224"/>
  <c r="M224" s="1"/>
  <c r="K224"/>
  <c r="K223"/>
  <c r="L223" s="1"/>
  <c r="M223" s="1"/>
  <c r="L222"/>
  <c r="M222" s="1"/>
  <c r="K222"/>
  <c r="K221"/>
  <c r="L221" s="1"/>
  <c r="M221" s="1"/>
  <c r="L220"/>
  <c r="M220" s="1"/>
  <c r="K220"/>
  <c r="K219"/>
  <c r="L219" s="1"/>
  <c r="M219" s="1"/>
  <c r="L218"/>
  <c r="M218" s="1"/>
  <c r="K218"/>
  <c r="K217"/>
  <c r="L217" s="1"/>
  <c r="M217" s="1"/>
  <c r="L216"/>
  <c r="M216" s="1"/>
  <c r="K216"/>
  <c r="K215"/>
  <c r="L215" s="1"/>
  <c r="M215" s="1"/>
  <c r="L214"/>
  <c r="M214" s="1"/>
  <c r="K214"/>
  <c r="K213"/>
  <c r="L213" s="1"/>
  <c r="M213" s="1"/>
  <c r="L212"/>
  <c r="M212" s="1"/>
  <c r="L211"/>
  <c r="M211" s="1"/>
  <c r="K211"/>
  <c r="K210"/>
  <c r="L210" s="1"/>
  <c r="M210" s="1"/>
  <c r="L209"/>
  <c r="M209" s="1"/>
  <c r="K209"/>
  <c r="K208"/>
  <c r="L208" s="1"/>
  <c r="M208" s="1"/>
  <c r="L207"/>
  <c r="M207" s="1"/>
  <c r="K207"/>
  <c r="K206"/>
  <c r="L206" s="1"/>
  <c r="M206" s="1"/>
  <c r="L205"/>
  <c r="M205" s="1"/>
  <c r="K205"/>
  <c r="K204"/>
  <c r="L204" s="1"/>
  <c r="M204" s="1"/>
  <c r="L203"/>
  <c r="M203" s="1"/>
  <c r="K203"/>
  <c r="M202"/>
  <c r="L202"/>
  <c r="K201"/>
  <c r="L201" s="1"/>
  <c r="M201" s="1"/>
  <c r="L200"/>
  <c r="M200" s="1"/>
  <c r="K200"/>
  <c r="K199"/>
  <c r="L199" s="1"/>
  <c r="M199" s="1"/>
  <c r="L198"/>
  <c r="M198" s="1"/>
  <c r="K198"/>
  <c r="K197"/>
  <c r="L197" s="1"/>
  <c r="M197" s="1"/>
  <c r="L196"/>
  <c r="M196" s="1"/>
  <c r="K196"/>
  <c r="K195"/>
  <c r="L195" s="1"/>
  <c r="M195" s="1"/>
  <c r="L194"/>
  <c r="M194" s="1"/>
  <c r="K194"/>
  <c r="K193"/>
  <c r="L193" s="1"/>
  <c r="M193" s="1"/>
  <c r="L192"/>
  <c r="M192" s="1"/>
  <c r="K192"/>
  <c r="K191"/>
  <c r="L191" s="1"/>
  <c r="M191" s="1"/>
  <c r="L190"/>
  <c r="M190" s="1"/>
  <c r="K190"/>
  <c r="K189"/>
  <c r="L189" s="1"/>
  <c r="M189" s="1"/>
  <c r="L188"/>
  <c r="M188" s="1"/>
  <c r="K188"/>
  <c r="K187"/>
  <c r="L187" s="1"/>
  <c r="M187" s="1"/>
  <c r="L186"/>
  <c r="M186" s="1"/>
  <c r="K186"/>
  <c r="K185"/>
  <c r="L185" s="1"/>
  <c r="M185" s="1"/>
  <c r="L184"/>
  <c r="M184" s="1"/>
  <c r="K184"/>
  <c r="K183"/>
  <c r="L183" s="1"/>
  <c r="M183" s="1"/>
  <c r="L182"/>
  <c r="M182" s="1"/>
  <c r="K182"/>
  <c r="K181"/>
  <c r="L181" s="1"/>
  <c r="M181" s="1"/>
  <c r="L180"/>
  <c r="M180" s="1"/>
  <c r="K180"/>
  <c r="K179"/>
  <c r="L179" s="1"/>
  <c r="M179" s="1"/>
  <c r="L178"/>
  <c r="M178" s="1"/>
  <c r="K178"/>
  <c r="K177"/>
  <c r="L177" s="1"/>
  <c r="M177" s="1"/>
  <c r="L176"/>
  <c r="M176" s="1"/>
  <c r="K176"/>
  <c r="K175"/>
  <c r="L175" s="1"/>
  <c r="M175" s="1"/>
  <c r="L174"/>
  <c r="M174" s="1"/>
  <c r="K174"/>
  <c r="K173"/>
  <c r="L173" s="1"/>
  <c r="M173" s="1"/>
  <c r="L172"/>
  <c r="M172" s="1"/>
  <c r="L171"/>
  <c r="M171" s="1"/>
  <c r="K171"/>
  <c r="K170"/>
  <c r="L170" s="1"/>
  <c r="M170" s="1"/>
  <c r="L169"/>
  <c r="M169" s="1"/>
  <c r="K169"/>
  <c r="K168"/>
  <c r="L168" s="1"/>
  <c r="M168" s="1"/>
  <c r="L167"/>
  <c r="M167" s="1"/>
  <c r="K167"/>
  <c r="K166"/>
  <c r="L166" s="1"/>
  <c r="M166" s="1"/>
  <c r="L165"/>
  <c r="M165" s="1"/>
  <c r="K165"/>
  <c r="K164"/>
  <c r="L164" s="1"/>
  <c r="M164" s="1"/>
  <c r="L163"/>
  <c r="M163" s="1"/>
  <c r="K163"/>
  <c r="K162"/>
  <c r="L162" s="1"/>
  <c r="M162" s="1"/>
  <c r="L161"/>
  <c r="M161" s="1"/>
  <c r="K161"/>
  <c r="K160"/>
  <c r="L160" s="1"/>
  <c r="M160" s="1"/>
  <c r="L159"/>
  <c r="M159" s="1"/>
  <c r="K159"/>
  <c r="K158"/>
  <c r="L158" s="1"/>
  <c r="M158" s="1"/>
  <c r="L157"/>
  <c r="M157" s="1"/>
  <c r="K157"/>
  <c r="M156"/>
  <c r="L156"/>
  <c r="M155"/>
  <c r="L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45"/>
  <c r="L145"/>
  <c r="M144"/>
  <c r="L144"/>
  <c r="M143"/>
  <c r="L143"/>
  <c r="M142"/>
  <c r="L142"/>
  <c r="M141"/>
  <c r="L141"/>
  <c r="M140"/>
  <c r="L140"/>
  <c r="M139"/>
  <c r="L139"/>
  <c r="M138"/>
  <c r="L138"/>
  <c r="M137"/>
  <c r="L137"/>
  <c r="M136"/>
  <c r="L136"/>
  <c r="M135"/>
  <c r="L135"/>
  <c r="M134"/>
  <c r="L134"/>
  <c r="M133"/>
  <c r="L133"/>
  <c r="M132"/>
  <c r="L132"/>
  <c r="M131"/>
  <c r="L131"/>
  <c r="M130"/>
  <c r="L130"/>
  <c r="M129"/>
  <c r="L129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110"/>
  <c r="L110"/>
  <c r="M109"/>
  <c r="L109"/>
  <c r="M108"/>
  <c r="L108"/>
  <c r="M107"/>
  <c r="L107"/>
  <c r="M106"/>
  <c r="L106"/>
  <c r="M105"/>
  <c r="L105"/>
  <c r="M104"/>
  <c r="L104"/>
  <c r="M103"/>
  <c r="L103"/>
  <c r="M102"/>
  <c r="L102"/>
  <c r="M101"/>
  <c r="L101"/>
  <c r="M100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K61"/>
  <c r="L61" s="1"/>
  <c r="M61" s="1"/>
  <c r="L60"/>
  <c r="M60" s="1"/>
  <c r="K60"/>
  <c r="K59"/>
  <c r="L59" s="1"/>
  <c r="M59" s="1"/>
  <c r="L58"/>
  <c r="M58" s="1"/>
  <c r="K58"/>
  <c r="K57"/>
  <c r="L57" s="1"/>
  <c r="M57" s="1"/>
  <c r="L56"/>
  <c r="M56" s="1"/>
  <c r="K56"/>
  <c r="K55"/>
  <c r="L55" s="1"/>
  <c r="M55" s="1"/>
  <c r="L54"/>
  <c r="M54" s="1"/>
  <c r="K54"/>
  <c r="K53"/>
  <c r="L53" s="1"/>
  <c r="M53" s="1"/>
  <c r="L52"/>
  <c r="M52" s="1"/>
  <c r="K52"/>
  <c r="K51"/>
  <c r="L51" s="1"/>
  <c r="M51" s="1"/>
  <c r="L50"/>
  <c r="M50" s="1"/>
  <c r="K50"/>
  <c r="K49"/>
  <c r="L49" s="1"/>
  <c r="M49" s="1"/>
  <c r="L48"/>
  <c r="M48" s="1"/>
  <c r="K48"/>
  <c r="K47"/>
  <c r="L47" s="1"/>
  <c r="M47" s="1"/>
  <c r="L46"/>
  <c r="M46" s="1"/>
  <c r="K46"/>
  <c r="K45"/>
  <c r="L45" s="1"/>
  <c r="M45" s="1"/>
  <c r="L44"/>
  <c r="M44" s="1"/>
  <c r="K44"/>
  <c r="K43"/>
  <c r="L43" s="1"/>
  <c r="M43" s="1"/>
  <c r="L42"/>
  <c r="M42" s="1"/>
  <c r="K42"/>
  <c r="K41"/>
  <c r="L41" s="1"/>
  <c r="M41" s="1"/>
  <c r="L40"/>
  <c r="M40" s="1"/>
  <c r="K40"/>
  <c r="K39"/>
  <c r="L39" s="1"/>
  <c r="M39" s="1"/>
  <c r="L38"/>
  <c r="M38" s="1"/>
  <c r="K38"/>
  <c r="K37"/>
  <c r="L37" s="1"/>
  <c r="M37" s="1"/>
  <c r="L36"/>
  <c r="M36" s="1"/>
  <c r="K36"/>
  <c r="K35"/>
  <c r="L35" s="1"/>
  <c r="M35" s="1"/>
  <c r="L34"/>
  <c r="M34" s="1"/>
  <c r="K34"/>
  <c r="K33"/>
  <c r="L33" s="1"/>
  <c r="M33" s="1"/>
  <c r="L32"/>
  <c r="M32" s="1"/>
  <c r="K32"/>
  <c r="K31"/>
  <c r="L31" s="1"/>
  <c r="M31" s="1"/>
  <c r="L30"/>
  <c r="M30" s="1"/>
  <c r="K30"/>
  <c r="K29"/>
  <c r="L29" s="1"/>
  <c r="M29" s="1"/>
  <c r="L28"/>
  <c r="M28" s="1"/>
  <c r="K28"/>
  <c r="K27"/>
  <c r="L27" s="1"/>
  <c r="M27" s="1"/>
  <c r="L26"/>
  <c r="M26" s="1"/>
  <c r="K26"/>
  <c r="K25"/>
  <c r="L25" s="1"/>
  <c r="M25" s="1"/>
  <c r="L24"/>
  <c r="M24" s="1"/>
  <c r="K24"/>
  <c r="K23"/>
  <c r="L23" s="1"/>
  <c r="M23" s="1"/>
  <c r="L22"/>
  <c r="M22" s="1"/>
  <c r="K22"/>
  <c r="K21"/>
  <c r="L21" s="1"/>
  <c r="M21" s="1"/>
  <c r="L20"/>
  <c r="M20" s="1"/>
  <c r="K20"/>
  <c r="K19"/>
  <c r="L19" s="1"/>
  <c r="M19" s="1"/>
  <c r="L18"/>
  <c r="M18" s="1"/>
  <c r="K18"/>
  <c r="K17"/>
  <c r="L17" s="1"/>
  <c r="M17" s="1"/>
  <c r="L16"/>
  <c r="M16" s="1"/>
  <c r="K16"/>
  <c r="K15"/>
  <c r="L15" s="1"/>
  <c r="M15" s="1"/>
  <c r="L14"/>
  <c r="M14" s="1"/>
  <c r="K14"/>
  <c r="K13"/>
  <c r="L13" s="1"/>
  <c r="M13" s="1"/>
  <c r="L12"/>
  <c r="M12" s="1"/>
  <c r="K12"/>
  <c r="K11"/>
  <c r="L11" s="1"/>
  <c r="M11" s="1"/>
  <c r="L10"/>
  <c r="M10" s="1"/>
  <c r="K10"/>
  <c r="K9"/>
  <c r="L9" s="1"/>
  <c r="M9" s="1"/>
  <c r="L8"/>
  <c r="M8" s="1"/>
  <c r="K8"/>
  <c r="K7"/>
  <c r="L7" s="1"/>
  <c r="M7" s="1"/>
  <c r="L6"/>
  <c r="M6" s="1"/>
  <c r="K6"/>
  <c r="L198" i="16"/>
  <c r="M197"/>
  <c r="M198" s="1"/>
  <c r="L197"/>
  <c r="M194"/>
  <c r="L194"/>
  <c r="L193"/>
  <c r="M193" s="1"/>
  <c r="M192"/>
  <c r="L192"/>
  <c r="L191"/>
  <c r="L195" s="1"/>
  <c r="L188"/>
  <c r="M188" s="1"/>
  <c r="M187"/>
  <c r="L187"/>
  <c r="L186"/>
  <c r="M186" s="1"/>
  <c r="K183"/>
  <c r="L183" s="1"/>
  <c r="M183" s="1"/>
  <c r="K182"/>
  <c r="L182" s="1"/>
  <c r="M182" s="1"/>
  <c r="K181"/>
  <c r="L181" s="1"/>
  <c r="M181" s="1"/>
  <c r="L180"/>
  <c r="M180" s="1"/>
  <c r="K180"/>
  <c r="K179"/>
  <c r="L179" s="1"/>
  <c r="M179" s="1"/>
  <c r="K178"/>
  <c r="L178" s="1"/>
  <c r="M178" s="1"/>
  <c r="K177"/>
  <c r="L177" s="1"/>
  <c r="M177" s="1"/>
  <c r="L176"/>
  <c r="M176" s="1"/>
  <c r="K176"/>
  <c r="K175"/>
  <c r="L175" s="1"/>
  <c r="M175" s="1"/>
  <c r="K174"/>
  <c r="L174" s="1"/>
  <c r="M174" s="1"/>
  <c r="K173"/>
  <c r="L173" s="1"/>
  <c r="M173" s="1"/>
  <c r="L172"/>
  <c r="M172" s="1"/>
  <c r="K172"/>
  <c r="K171"/>
  <c r="L171" s="1"/>
  <c r="M171" s="1"/>
  <c r="K170"/>
  <c r="L170" s="1"/>
  <c r="M170" s="1"/>
  <c r="K169"/>
  <c r="L169" s="1"/>
  <c r="M169" s="1"/>
  <c r="L168"/>
  <c r="M168" s="1"/>
  <c r="K168"/>
  <c r="K167"/>
  <c r="L167" s="1"/>
  <c r="M167" s="1"/>
  <c r="K166"/>
  <c r="L166" s="1"/>
  <c r="M166" s="1"/>
  <c r="K165"/>
  <c r="L165" s="1"/>
  <c r="M165" s="1"/>
  <c r="L164"/>
  <c r="M164" s="1"/>
  <c r="K164"/>
  <c r="K163"/>
  <c r="L163" s="1"/>
  <c r="M163" s="1"/>
  <c r="K162"/>
  <c r="L162" s="1"/>
  <c r="M162" s="1"/>
  <c r="K161"/>
  <c r="L161" s="1"/>
  <c r="M161" s="1"/>
  <c r="L160"/>
  <c r="M160" s="1"/>
  <c r="K160"/>
  <c r="K159"/>
  <c r="L159" s="1"/>
  <c r="M159" s="1"/>
  <c r="K158"/>
  <c r="L158" s="1"/>
  <c r="M158" s="1"/>
  <c r="K157"/>
  <c r="L157" s="1"/>
  <c r="M157" s="1"/>
  <c r="L156"/>
  <c r="M156" s="1"/>
  <c r="K156"/>
  <c r="K155"/>
  <c r="L155" s="1"/>
  <c r="M155" s="1"/>
  <c r="K154"/>
  <c r="L154" s="1"/>
  <c r="M154" s="1"/>
  <c r="K153"/>
  <c r="L153" s="1"/>
  <c r="M153" s="1"/>
  <c r="L152"/>
  <c r="M152" s="1"/>
  <c r="K152"/>
  <c r="K151"/>
  <c r="L151" s="1"/>
  <c r="M151" s="1"/>
  <c r="K150"/>
  <c r="L150" s="1"/>
  <c r="M150" s="1"/>
  <c r="K149"/>
  <c r="L149" s="1"/>
  <c r="M149" s="1"/>
  <c r="L148"/>
  <c r="M148" s="1"/>
  <c r="K148"/>
  <c r="K147"/>
  <c r="L147" s="1"/>
  <c r="M147" s="1"/>
  <c r="K146"/>
  <c r="L146" s="1"/>
  <c r="M146" s="1"/>
  <c r="K145"/>
  <c r="L145" s="1"/>
  <c r="M145" s="1"/>
  <c r="L144"/>
  <c r="M144" s="1"/>
  <c r="K144"/>
  <c r="K143"/>
  <c r="L143" s="1"/>
  <c r="M143" s="1"/>
  <c r="K142"/>
  <c r="L142" s="1"/>
  <c r="M142" s="1"/>
  <c r="K141"/>
  <c r="L141" s="1"/>
  <c r="M141" s="1"/>
  <c r="L140"/>
  <c r="M140" s="1"/>
  <c r="K140"/>
  <c r="K139"/>
  <c r="L139" s="1"/>
  <c r="M139" s="1"/>
  <c r="K138"/>
  <c r="L138" s="1"/>
  <c r="M138" s="1"/>
  <c r="K137"/>
  <c r="L137" s="1"/>
  <c r="M137" s="1"/>
  <c r="L136"/>
  <c r="M136" s="1"/>
  <c r="K136"/>
  <c r="K135"/>
  <c r="L135" s="1"/>
  <c r="M135" s="1"/>
  <c r="K134"/>
  <c r="L134" s="1"/>
  <c r="M134" s="1"/>
  <c r="K133"/>
  <c r="L133" s="1"/>
  <c r="M133" s="1"/>
  <c r="L132"/>
  <c r="M132" s="1"/>
  <c r="K132"/>
  <c r="K131"/>
  <c r="L131" s="1"/>
  <c r="M131" s="1"/>
  <c r="K130"/>
  <c r="L130" s="1"/>
  <c r="M130" s="1"/>
  <c r="K129"/>
  <c r="L129" s="1"/>
  <c r="M129" s="1"/>
  <c r="L128"/>
  <c r="M128" s="1"/>
  <c r="K128"/>
  <c r="K127"/>
  <c r="L127" s="1"/>
  <c r="M127" s="1"/>
  <c r="K126"/>
  <c r="L126" s="1"/>
  <c r="M126" s="1"/>
  <c r="K125"/>
  <c r="L125" s="1"/>
  <c r="M125" s="1"/>
  <c r="L124"/>
  <c r="M124" s="1"/>
  <c r="K124"/>
  <c r="K123"/>
  <c r="L123" s="1"/>
  <c r="M123" s="1"/>
  <c r="K122"/>
  <c r="L122" s="1"/>
  <c r="K119"/>
  <c r="L119" s="1"/>
  <c r="M119" s="1"/>
  <c r="K118"/>
  <c r="L118" s="1"/>
  <c r="M118" s="1"/>
  <c r="K117"/>
  <c r="L117" s="1"/>
  <c r="M117" s="1"/>
  <c r="L116"/>
  <c r="M116" s="1"/>
  <c r="K116"/>
  <c r="K115"/>
  <c r="L115" s="1"/>
  <c r="M115" s="1"/>
  <c r="K114"/>
  <c r="L114" s="1"/>
  <c r="M114" s="1"/>
  <c r="K113"/>
  <c r="L113" s="1"/>
  <c r="M113" s="1"/>
  <c r="L112"/>
  <c r="M112" s="1"/>
  <c r="K112"/>
  <c r="K111"/>
  <c r="L111" s="1"/>
  <c r="M111" s="1"/>
  <c r="K110"/>
  <c r="L110" s="1"/>
  <c r="M110" s="1"/>
  <c r="K109"/>
  <c r="L109" s="1"/>
  <c r="M109" s="1"/>
  <c r="L108"/>
  <c r="M108" s="1"/>
  <c r="K108"/>
  <c r="K107"/>
  <c r="L107" s="1"/>
  <c r="M107" s="1"/>
  <c r="K106"/>
  <c r="L106" s="1"/>
  <c r="M106" s="1"/>
  <c r="K105"/>
  <c r="L105" s="1"/>
  <c r="M105" s="1"/>
  <c r="L104"/>
  <c r="M104" s="1"/>
  <c r="K104"/>
  <c r="K103"/>
  <c r="L103" s="1"/>
  <c r="M103" s="1"/>
  <c r="K102"/>
  <c r="L102" s="1"/>
  <c r="M102" s="1"/>
  <c r="K101"/>
  <c r="L101" s="1"/>
  <c r="M101" s="1"/>
  <c r="L100"/>
  <c r="M100" s="1"/>
  <c r="K100"/>
  <c r="K99"/>
  <c r="L99" s="1"/>
  <c r="M99" s="1"/>
  <c r="K98"/>
  <c r="L98" s="1"/>
  <c r="M98" s="1"/>
  <c r="K97"/>
  <c r="L97" s="1"/>
  <c r="M97" s="1"/>
  <c r="L96"/>
  <c r="M96" s="1"/>
  <c r="K96"/>
  <c r="K95"/>
  <c r="L95" s="1"/>
  <c r="M95" s="1"/>
  <c r="K94"/>
  <c r="L94" s="1"/>
  <c r="M94" s="1"/>
  <c r="K93"/>
  <c r="L93" s="1"/>
  <c r="M93" s="1"/>
  <c r="L92"/>
  <c r="M92" s="1"/>
  <c r="K92"/>
  <c r="K91"/>
  <c r="L91" s="1"/>
  <c r="M91" s="1"/>
  <c r="K90"/>
  <c r="L90" s="1"/>
  <c r="M90" s="1"/>
  <c r="K89"/>
  <c r="L89" s="1"/>
  <c r="M89" s="1"/>
  <c r="L88"/>
  <c r="M88" s="1"/>
  <c r="K88"/>
  <c r="K87"/>
  <c r="L87" s="1"/>
  <c r="M87" s="1"/>
  <c r="K86"/>
  <c r="L86" s="1"/>
  <c r="M86" s="1"/>
  <c r="K85"/>
  <c r="L85" s="1"/>
  <c r="M85" s="1"/>
  <c r="L84"/>
  <c r="M84" s="1"/>
  <c r="K84"/>
  <c r="K83"/>
  <c r="L83" s="1"/>
  <c r="M83" s="1"/>
  <c r="K82"/>
  <c r="L82" s="1"/>
  <c r="M82" s="1"/>
  <c r="K81"/>
  <c r="L81" s="1"/>
  <c r="M81" s="1"/>
  <c r="L80"/>
  <c r="M80" s="1"/>
  <c r="K80"/>
  <c r="K79"/>
  <c r="L79" s="1"/>
  <c r="M79" s="1"/>
  <c r="K78"/>
  <c r="L78" s="1"/>
  <c r="M78" s="1"/>
  <c r="K77"/>
  <c r="L77" s="1"/>
  <c r="M77" s="1"/>
  <c r="L76"/>
  <c r="M76" s="1"/>
  <c r="K76"/>
  <c r="K75"/>
  <c r="L75" s="1"/>
  <c r="M75" s="1"/>
  <c r="K74"/>
  <c r="L74" s="1"/>
  <c r="M74" s="1"/>
  <c r="K73"/>
  <c r="L73" s="1"/>
  <c r="M73" s="1"/>
  <c r="L72"/>
  <c r="M72" s="1"/>
  <c r="K72"/>
  <c r="K71"/>
  <c r="L71" s="1"/>
  <c r="M71" s="1"/>
  <c r="K70"/>
  <c r="L70" s="1"/>
  <c r="M70" s="1"/>
  <c r="K69"/>
  <c r="L69" s="1"/>
  <c r="M69" s="1"/>
  <c r="L68"/>
  <c r="M68" s="1"/>
  <c r="K68"/>
  <c r="K67"/>
  <c r="L67" s="1"/>
  <c r="M67" s="1"/>
  <c r="K66"/>
  <c r="L66" s="1"/>
  <c r="M66" s="1"/>
  <c r="K65"/>
  <c r="L65" s="1"/>
  <c r="M65" s="1"/>
  <c r="L64"/>
  <c r="M64" s="1"/>
  <c r="K64"/>
  <c r="K63"/>
  <c r="L63" s="1"/>
  <c r="M63" s="1"/>
  <c r="K62"/>
  <c r="L62" s="1"/>
  <c r="M62" s="1"/>
  <c r="K61"/>
  <c r="L61" s="1"/>
  <c r="M61" s="1"/>
  <c r="L60"/>
  <c r="M60" s="1"/>
  <c r="K60"/>
  <c r="K59"/>
  <c r="L59" s="1"/>
  <c r="M59" s="1"/>
  <c r="K58"/>
  <c r="L58" s="1"/>
  <c r="M58" s="1"/>
  <c r="K57"/>
  <c r="L57" s="1"/>
  <c r="M57" s="1"/>
  <c r="L56"/>
  <c r="M56" s="1"/>
  <c r="K56"/>
  <c r="K55"/>
  <c r="L55" s="1"/>
  <c r="M55" s="1"/>
  <c r="K54"/>
  <c r="L54" s="1"/>
  <c r="M54" s="1"/>
  <c r="K53"/>
  <c r="L53" s="1"/>
  <c r="M53" s="1"/>
  <c r="L52"/>
  <c r="M52" s="1"/>
  <c r="K52"/>
  <c r="K51"/>
  <c r="L51" s="1"/>
  <c r="M51" s="1"/>
  <c r="K50"/>
  <c r="L50" s="1"/>
  <c r="M50" s="1"/>
  <c r="K49"/>
  <c r="L49" s="1"/>
  <c r="M49" s="1"/>
  <c r="L48"/>
  <c r="M48" s="1"/>
  <c r="K48"/>
  <c r="K47"/>
  <c r="L47" s="1"/>
  <c r="M47" s="1"/>
  <c r="K46"/>
  <c r="L46" s="1"/>
  <c r="M46" s="1"/>
  <c r="K45"/>
  <c r="L45" s="1"/>
  <c r="M45" s="1"/>
  <c r="M44"/>
  <c r="L44"/>
  <c r="K44"/>
  <c r="L43"/>
  <c r="M43" s="1"/>
  <c r="K43"/>
  <c r="K42"/>
  <c r="L42" s="1"/>
  <c r="M42" s="1"/>
  <c r="K41"/>
  <c r="L41" s="1"/>
  <c r="M41" s="1"/>
  <c r="M40"/>
  <c r="L40"/>
  <c r="K40"/>
  <c r="L39"/>
  <c r="M39" s="1"/>
  <c r="K39"/>
  <c r="K38"/>
  <c r="L38" s="1"/>
  <c r="M38" s="1"/>
  <c r="K37"/>
  <c r="L37" s="1"/>
  <c r="M37" s="1"/>
  <c r="M36"/>
  <c r="L36"/>
  <c r="K36"/>
  <c r="L35"/>
  <c r="M35" s="1"/>
  <c r="K35"/>
  <c r="K34"/>
  <c r="L34" s="1"/>
  <c r="M34" s="1"/>
  <c r="K33"/>
  <c r="L33" s="1"/>
  <c r="M33" s="1"/>
  <c r="M32"/>
  <c r="L32"/>
  <c r="K32"/>
  <c r="L31"/>
  <c r="M31" s="1"/>
  <c r="K31"/>
  <c r="K30"/>
  <c r="L30" s="1"/>
  <c r="M30" s="1"/>
  <c r="K29"/>
  <c r="L29" s="1"/>
  <c r="M29" s="1"/>
  <c r="M28"/>
  <c r="L28"/>
  <c r="K28"/>
  <c r="L27"/>
  <c r="M27" s="1"/>
  <c r="K27"/>
  <c r="K26"/>
  <c r="L26" s="1"/>
  <c r="M26" s="1"/>
  <c r="K25"/>
  <c r="L25" s="1"/>
  <c r="M25" s="1"/>
  <c r="M24"/>
  <c r="L24"/>
  <c r="K24"/>
  <c r="L23"/>
  <c r="M23" s="1"/>
  <c r="K23"/>
  <c r="K22"/>
  <c r="L22" s="1"/>
  <c r="M22" s="1"/>
  <c r="K21"/>
  <c r="L21" s="1"/>
  <c r="M21" s="1"/>
  <c r="M20"/>
  <c r="L20"/>
  <c r="K20"/>
  <c r="L19"/>
  <c r="M19" s="1"/>
  <c r="K19"/>
  <c r="K18"/>
  <c r="L18" s="1"/>
  <c r="M18" s="1"/>
  <c r="K17"/>
  <c r="L17" s="1"/>
  <c r="M17" s="1"/>
  <c r="M16"/>
  <c r="L16"/>
  <c r="K16"/>
  <c r="L15"/>
  <c r="M15" s="1"/>
  <c r="K15"/>
  <c r="K14"/>
  <c r="L14" s="1"/>
  <c r="M14" s="1"/>
  <c r="K13"/>
  <c r="L13" s="1"/>
  <c r="M13" s="1"/>
  <c r="K12"/>
  <c r="K11"/>
  <c r="L11" s="1"/>
  <c r="M11" s="1"/>
  <c r="M10"/>
  <c r="L10"/>
  <c r="K10"/>
  <c r="L9"/>
  <c r="M9" s="1"/>
  <c r="K9"/>
  <c r="K8"/>
  <c r="L8" s="1"/>
  <c r="M8" s="1"/>
  <c r="K7"/>
  <c r="L7" s="1"/>
  <c r="N511" i="15"/>
  <c r="O511" s="1"/>
  <c r="N510"/>
  <c r="O510" s="1"/>
  <c r="O509"/>
  <c r="N509"/>
  <c r="N508"/>
  <c r="O508" s="1"/>
  <c r="O507"/>
  <c r="N507"/>
  <c r="N506"/>
  <c r="O506" s="1"/>
  <c r="O505"/>
  <c r="N505"/>
  <c r="N504"/>
  <c r="O504" s="1"/>
  <c r="O503"/>
  <c r="N503"/>
  <c r="N502"/>
  <c r="O502" s="1"/>
  <c r="O501"/>
  <c r="N501"/>
  <c r="N500"/>
  <c r="O500" s="1"/>
  <c r="O499"/>
  <c r="N499"/>
  <c r="N498"/>
  <c r="O498" s="1"/>
  <c r="O497"/>
  <c r="N497"/>
  <c r="N496"/>
  <c r="O496" s="1"/>
  <c r="O495"/>
  <c r="N495"/>
  <c r="N494"/>
  <c r="O494" s="1"/>
  <c r="O493"/>
  <c r="N493"/>
  <c r="N492"/>
  <c r="O492" s="1"/>
  <c r="N491"/>
  <c r="O491" s="1"/>
  <c r="N490"/>
  <c r="O490" s="1"/>
  <c r="N489"/>
  <c r="O489" s="1"/>
  <c r="N488"/>
  <c r="O488" s="1"/>
  <c r="E488"/>
  <c r="O487"/>
  <c r="N487"/>
  <c r="O486"/>
  <c r="N486"/>
  <c r="O485"/>
  <c r="N485"/>
  <c r="O484"/>
  <c r="N484"/>
  <c r="O483"/>
  <c r="N483"/>
  <c r="O482"/>
  <c r="N482"/>
  <c r="O481"/>
  <c r="N481"/>
  <c r="N480"/>
  <c r="O480" s="1"/>
  <c r="O479"/>
  <c r="N479"/>
  <c r="N478"/>
  <c r="O478" s="1"/>
  <c r="N477"/>
  <c r="O477" s="1"/>
  <c r="N476"/>
  <c r="O476" s="1"/>
  <c r="N475"/>
  <c r="O475" s="1"/>
  <c r="N474"/>
  <c r="O474" s="1"/>
  <c r="N473"/>
  <c r="O473" s="1"/>
  <c r="N472"/>
  <c r="O472" s="1"/>
  <c r="N471"/>
  <c r="O471" s="1"/>
  <c r="N470"/>
  <c r="O470" s="1"/>
  <c r="N469"/>
  <c r="O469" s="1"/>
  <c r="N468"/>
  <c r="O468" s="1"/>
  <c r="N467"/>
  <c r="O467" s="1"/>
  <c r="N466"/>
  <c r="O466" s="1"/>
  <c r="N465"/>
  <c r="O465" s="1"/>
  <c r="N464"/>
  <c r="O464" s="1"/>
  <c r="N463"/>
  <c r="O463" s="1"/>
  <c r="N462"/>
  <c r="O462" s="1"/>
  <c r="N461"/>
  <c r="O461" s="1"/>
  <c r="N460"/>
  <c r="O460" s="1"/>
  <c r="N459"/>
  <c r="O459" s="1"/>
  <c r="IT458"/>
  <c r="IU458" s="1"/>
  <c r="ID458"/>
  <c r="IE458" s="1"/>
  <c r="HN458"/>
  <c r="HO458" s="1"/>
  <c r="GX458"/>
  <c r="GY458" s="1"/>
  <c r="GH458"/>
  <c r="GI458" s="1"/>
  <c r="FR458"/>
  <c r="FS458" s="1"/>
  <c r="FB458"/>
  <c r="FC458" s="1"/>
  <c r="EL458"/>
  <c r="EM458" s="1"/>
  <c r="DV458"/>
  <c r="DW458" s="1"/>
  <c r="DF458"/>
  <c r="DG458" s="1"/>
  <c r="CP458"/>
  <c r="CQ458" s="1"/>
  <c r="BZ458"/>
  <c r="CA458" s="1"/>
  <c r="BJ458"/>
  <c r="BK458" s="1"/>
  <c r="AT458"/>
  <c r="AU458" s="1"/>
  <c r="AD458"/>
  <c r="AE458" s="1"/>
  <c r="N458"/>
  <c r="O458" s="1"/>
  <c r="N457"/>
  <c r="O457" s="1"/>
  <c r="N456"/>
  <c r="O456" s="1"/>
  <c r="N455"/>
  <c r="O455" s="1"/>
  <c r="N454"/>
  <c r="O454" s="1"/>
  <c r="N453"/>
  <c r="O453" s="1"/>
  <c r="N452"/>
  <c r="O452" s="1"/>
  <c r="N451"/>
  <c r="O451" s="1"/>
  <c r="N450"/>
  <c r="O450" s="1"/>
  <c r="N449"/>
  <c r="O449" s="1"/>
  <c r="N448"/>
  <c r="O448" s="1"/>
  <c r="N447"/>
  <c r="O447" s="1"/>
  <c r="N446"/>
  <c r="O446" s="1"/>
  <c r="N445"/>
  <c r="O445" s="1"/>
  <c r="N444"/>
  <c r="O444" s="1"/>
  <c r="N443"/>
  <c r="O443" s="1"/>
  <c r="N442"/>
  <c r="O442" s="1"/>
  <c r="N441"/>
  <c r="O441" s="1"/>
  <c r="N440"/>
  <c r="O440" s="1"/>
  <c r="N439"/>
  <c r="O439" s="1"/>
  <c r="N438"/>
  <c r="O438" s="1"/>
  <c r="N437"/>
  <c r="O437" s="1"/>
  <c r="N436"/>
  <c r="O436" s="1"/>
  <c r="N435"/>
  <c r="O435" s="1"/>
  <c r="N434"/>
  <c r="O434" s="1"/>
  <c r="N433"/>
  <c r="O433" s="1"/>
  <c r="N432"/>
  <c r="O432" s="1"/>
  <c r="N431"/>
  <c r="O431" s="1"/>
  <c r="N430"/>
  <c r="O430" s="1"/>
  <c r="N429"/>
  <c r="O429" s="1"/>
  <c r="N428"/>
  <c r="O428" s="1"/>
  <c r="N427"/>
  <c r="O427" s="1"/>
  <c r="N426"/>
  <c r="O426" s="1"/>
  <c r="N425"/>
  <c r="O425" s="1"/>
  <c r="N424"/>
  <c r="O424" s="1"/>
  <c r="N423"/>
  <c r="O423" s="1"/>
  <c r="N422"/>
  <c r="O422" s="1"/>
  <c r="N421"/>
  <c r="O421" s="1"/>
  <c r="N420"/>
  <c r="O420" s="1"/>
  <c r="N419"/>
  <c r="O419" s="1"/>
  <c r="N418"/>
  <c r="O418" s="1"/>
  <c r="N417"/>
  <c r="O417" s="1"/>
  <c r="N416"/>
  <c r="O416" s="1"/>
  <c r="N415"/>
  <c r="O415" s="1"/>
  <c r="N414"/>
  <c r="O414" s="1"/>
  <c r="N413"/>
  <c r="O413" s="1"/>
  <c r="N412"/>
  <c r="O412" s="1"/>
  <c r="N411"/>
  <c r="O411" s="1"/>
  <c r="N410"/>
  <c r="O410" s="1"/>
  <c r="N409"/>
  <c r="O409" s="1"/>
  <c r="N408"/>
  <c r="O408" s="1"/>
  <c r="N407"/>
  <c r="O407" s="1"/>
  <c r="N406"/>
  <c r="O406" s="1"/>
  <c r="N405"/>
  <c r="O405" s="1"/>
  <c r="N404"/>
  <c r="O404" s="1"/>
  <c r="N403"/>
  <c r="O403" s="1"/>
  <c r="N402"/>
  <c r="O402" s="1"/>
  <c r="N401"/>
  <c r="O401" s="1"/>
  <c r="N400"/>
  <c r="O400" s="1"/>
  <c r="N399"/>
  <c r="O399" s="1"/>
  <c r="N398"/>
  <c r="O398" s="1"/>
  <c r="N397"/>
  <c r="O397" s="1"/>
  <c r="N396"/>
  <c r="O396" s="1"/>
  <c r="N395"/>
  <c r="O395" s="1"/>
  <c r="N394"/>
  <c r="O394" s="1"/>
  <c r="N393"/>
  <c r="O393" s="1"/>
  <c r="N392"/>
  <c r="O392" s="1"/>
  <c r="N391"/>
  <c r="O391" s="1"/>
  <c r="N390"/>
  <c r="O390" s="1"/>
  <c r="N389"/>
  <c r="O389" s="1"/>
  <c r="N388"/>
  <c r="O388" s="1"/>
  <c r="N387"/>
  <c r="O387" s="1"/>
  <c r="N386"/>
  <c r="O386" s="1"/>
  <c r="N385"/>
  <c r="O385" s="1"/>
  <c r="N384"/>
  <c r="O384" s="1"/>
  <c r="N383"/>
  <c r="O383" s="1"/>
  <c r="N382"/>
  <c r="O382" s="1"/>
  <c r="N381"/>
  <c r="O381" s="1"/>
  <c r="N380"/>
  <c r="O380" s="1"/>
  <c r="N379"/>
  <c r="O379" s="1"/>
  <c r="N378"/>
  <c r="O378" s="1"/>
  <c r="N377"/>
  <c r="O377" s="1"/>
  <c r="N376"/>
  <c r="O376" s="1"/>
  <c r="N375"/>
  <c r="O375" s="1"/>
  <c r="N374"/>
  <c r="O374" s="1"/>
  <c r="N373"/>
  <c r="O373" s="1"/>
  <c r="N372"/>
  <c r="O372" s="1"/>
  <c r="N371"/>
  <c r="O371" s="1"/>
  <c r="N370"/>
  <c r="O370" s="1"/>
  <c r="N369"/>
  <c r="O369" s="1"/>
  <c r="N368"/>
  <c r="O368" s="1"/>
  <c r="N367"/>
  <c r="O367" s="1"/>
  <c r="N366"/>
  <c r="O366" s="1"/>
  <c r="N365"/>
  <c r="O365" s="1"/>
  <c r="N364"/>
  <c r="O364" s="1"/>
  <c r="N363"/>
  <c r="O363" s="1"/>
  <c r="N362"/>
  <c r="O362" s="1"/>
  <c r="N361"/>
  <c r="O361" s="1"/>
  <c r="N360"/>
  <c r="O360" s="1"/>
  <c r="N359"/>
  <c r="O359" s="1"/>
  <c r="N358"/>
  <c r="O358" s="1"/>
  <c r="N357"/>
  <c r="O357" s="1"/>
  <c r="N356"/>
  <c r="O356" s="1"/>
  <c r="N355"/>
  <c r="O355" s="1"/>
  <c r="N354"/>
  <c r="O354" s="1"/>
  <c r="N353"/>
  <c r="O353" s="1"/>
  <c r="N352"/>
  <c r="O352" s="1"/>
  <c r="N351"/>
  <c r="O351" s="1"/>
  <c r="N350"/>
  <c r="O350" s="1"/>
  <c r="N349"/>
  <c r="O349" s="1"/>
  <c r="N348"/>
  <c r="O348" s="1"/>
  <c r="N347"/>
  <c r="O347" s="1"/>
  <c r="N346"/>
  <c r="O346" s="1"/>
  <c r="N345"/>
  <c r="O345" s="1"/>
  <c r="N344"/>
  <c r="O344" s="1"/>
  <c r="N343"/>
  <c r="O343" s="1"/>
  <c r="N342"/>
  <c r="O342" s="1"/>
  <c r="N341"/>
  <c r="O341" s="1"/>
  <c r="N340"/>
  <c r="O340" s="1"/>
  <c r="N339"/>
  <c r="O339" s="1"/>
  <c r="N338"/>
  <c r="O338" s="1"/>
  <c r="N337"/>
  <c r="O337" s="1"/>
  <c r="N336"/>
  <c r="O336" s="1"/>
  <c r="N335"/>
  <c r="O335" s="1"/>
  <c r="N334"/>
  <c r="O334" s="1"/>
  <c r="N333"/>
  <c r="O333" s="1"/>
  <c r="N332"/>
  <c r="O332" s="1"/>
  <c r="N331"/>
  <c r="O331" s="1"/>
  <c r="N330"/>
  <c r="O330" s="1"/>
  <c r="N329"/>
  <c r="O329" s="1"/>
  <c r="N328"/>
  <c r="O328" s="1"/>
  <c r="N327"/>
  <c r="O327" s="1"/>
  <c r="N326"/>
  <c r="O326" s="1"/>
  <c r="N325"/>
  <c r="O325" s="1"/>
  <c r="N324"/>
  <c r="O324" s="1"/>
  <c r="N323"/>
  <c r="O323" s="1"/>
  <c r="N322"/>
  <c r="O322" s="1"/>
  <c r="N321"/>
  <c r="O321" s="1"/>
  <c r="N320"/>
  <c r="O320" s="1"/>
  <c r="N319"/>
  <c r="O319" s="1"/>
  <c r="N318"/>
  <c r="O318" s="1"/>
  <c r="N317"/>
  <c r="O317" s="1"/>
  <c r="N316"/>
  <c r="O316" s="1"/>
  <c r="N315"/>
  <c r="O315" s="1"/>
  <c r="N314"/>
  <c r="O314" s="1"/>
  <c r="N313"/>
  <c r="O313" s="1"/>
  <c r="N312"/>
  <c r="O312" s="1"/>
  <c r="N311"/>
  <c r="O311" s="1"/>
  <c r="N310"/>
  <c r="O310" s="1"/>
  <c r="N309"/>
  <c r="O309" s="1"/>
  <c r="N308"/>
  <c r="O308" s="1"/>
  <c r="N307"/>
  <c r="O307" s="1"/>
  <c r="N306"/>
  <c r="O306" s="1"/>
  <c r="N305"/>
  <c r="O305" s="1"/>
  <c r="N304"/>
  <c r="O304" s="1"/>
  <c r="N303"/>
  <c r="O303" s="1"/>
  <c r="N302"/>
  <c r="O302" s="1"/>
  <c r="N301"/>
  <c r="O301" s="1"/>
  <c r="N300"/>
  <c r="O300" s="1"/>
  <c r="N299"/>
  <c r="O299" s="1"/>
  <c r="N298"/>
  <c r="O298" s="1"/>
  <c r="N297"/>
  <c r="O297" s="1"/>
  <c r="N296"/>
  <c r="O296" s="1"/>
  <c r="N295"/>
  <c r="O295" s="1"/>
  <c r="N294"/>
  <c r="O294" s="1"/>
  <c r="N293"/>
  <c r="O293" s="1"/>
  <c r="N292"/>
  <c r="O292" s="1"/>
  <c r="N291"/>
  <c r="O291" s="1"/>
  <c r="N290"/>
  <c r="O290" s="1"/>
  <c r="N289"/>
  <c r="O289" s="1"/>
  <c r="N288"/>
  <c r="O288" s="1"/>
  <c r="N287"/>
  <c r="O287" s="1"/>
  <c r="N286"/>
  <c r="O286" s="1"/>
  <c r="N285"/>
  <c r="O285" s="1"/>
  <c r="N284"/>
  <c r="O284" s="1"/>
  <c r="N283"/>
  <c r="O283" s="1"/>
  <c r="N282"/>
  <c r="O282" s="1"/>
  <c r="N281"/>
  <c r="O281" s="1"/>
  <c r="N280"/>
  <c r="O280" s="1"/>
  <c r="N279"/>
  <c r="O279" s="1"/>
  <c r="N278"/>
  <c r="O278" s="1"/>
  <c r="N277"/>
  <c r="O277" s="1"/>
  <c r="N276"/>
  <c r="O276" s="1"/>
  <c r="N275"/>
  <c r="O275" s="1"/>
  <c r="N274"/>
  <c r="O274" s="1"/>
  <c r="N273"/>
  <c r="O273" s="1"/>
  <c r="N272"/>
  <c r="O272" s="1"/>
  <c r="N271"/>
  <c r="O271" s="1"/>
  <c r="N270"/>
  <c r="O270" s="1"/>
  <c r="N269"/>
  <c r="O269" s="1"/>
  <c r="N268"/>
  <c r="O268" s="1"/>
  <c r="N267"/>
  <c r="O267" s="1"/>
  <c r="N266"/>
  <c r="O266" s="1"/>
  <c r="N265"/>
  <c r="O265" s="1"/>
  <c r="N264"/>
  <c r="O264" s="1"/>
  <c r="N263"/>
  <c r="O263" s="1"/>
  <c r="N262"/>
  <c r="O262" s="1"/>
  <c r="N261"/>
  <c r="O261" s="1"/>
  <c r="N260"/>
  <c r="O260" s="1"/>
  <c r="N259"/>
  <c r="O259" s="1"/>
  <c r="N258"/>
  <c r="O258" s="1"/>
  <c r="N257"/>
  <c r="O257" s="1"/>
  <c r="N256"/>
  <c r="O256" s="1"/>
  <c r="N255"/>
  <c r="O255" s="1"/>
  <c r="N254"/>
  <c r="O254" s="1"/>
  <c r="N253"/>
  <c r="O253" s="1"/>
  <c r="N252"/>
  <c r="O252" s="1"/>
  <c r="N251"/>
  <c r="O251" s="1"/>
  <c r="N250"/>
  <c r="O250" s="1"/>
  <c r="N249"/>
  <c r="O249" s="1"/>
  <c r="N248"/>
  <c r="O248" s="1"/>
  <c r="N247"/>
  <c r="O247" s="1"/>
  <c r="N246"/>
  <c r="O246" s="1"/>
  <c r="N245"/>
  <c r="O245" s="1"/>
  <c r="N244"/>
  <c r="O244" s="1"/>
  <c r="E244"/>
  <c r="O243"/>
  <c r="N243"/>
  <c r="O242"/>
  <c r="N242"/>
  <c r="O241"/>
  <c r="N241"/>
  <c r="O240"/>
  <c r="N240"/>
  <c r="O239"/>
  <c r="N239"/>
  <c r="O238"/>
  <c r="N238"/>
  <c r="O237"/>
  <c r="N237"/>
  <c r="O236"/>
  <c r="N236"/>
  <c r="O235"/>
  <c r="N235"/>
  <c r="O234"/>
  <c r="N234"/>
  <c r="O233"/>
  <c r="N233"/>
  <c r="N232"/>
  <c r="O232" s="1"/>
  <c r="O231"/>
  <c r="N231"/>
  <c r="N230"/>
  <c r="O230" s="1"/>
  <c r="O229"/>
  <c r="N229"/>
  <c r="N228"/>
  <c r="O228" s="1"/>
  <c r="O227"/>
  <c r="N227"/>
  <c r="N226"/>
  <c r="O226" s="1"/>
  <c r="O225"/>
  <c r="N225"/>
  <c r="N224"/>
  <c r="O224" s="1"/>
  <c r="O223"/>
  <c r="N223"/>
  <c r="N222"/>
  <c r="O222" s="1"/>
  <c r="O221"/>
  <c r="N221"/>
  <c r="N220"/>
  <c r="O220" s="1"/>
  <c r="O219"/>
  <c r="N219"/>
  <c r="N218"/>
  <c r="O218" s="1"/>
  <c r="N217"/>
  <c r="O217" s="1"/>
  <c r="N216"/>
  <c r="O216" s="1"/>
  <c r="N215"/>
  <c r="O215" s="1"/>
  <c r="N214"/>
  <c r="O214" s="1"/>
  <c r="N213"/>
  <c r="O213" s="1"/>
  <c r="N212"/>
  <c r="O212" s="1"/>
  <c r="N211"/>
  <c r="O211" s="1"/>
  <c r="N210"/>
  <c r="O210" s="1"/>
  <c r="N209"/>
  <c r="O209" s="1"/>
  <c r="N208"/>
  <c r="O208" s="1"/>
  <c r="N207"/>
  <c r="O207" s="1"/>
  <c r="N206"/>
  <c r="O206" s="1"/>
  <c r="N205"/>
  <c r="O205" s="1"/>
  <c r="N204"/>
  <c r="O204" s="1"/>
  <c r="N203"/>
  <c r="O203" s="1"/>
  <c r="N202"/>
  <c r="O202" s="1"/>
  <c r="N201"/>
  <c r="O201" s="1"/>
  <c r="N200"/>
  <c r="O200" s="1"/>
  <c r="N199"/>
  <c r="O199" s="1"/>
  <c r="N198"/>
  <c r="O198" s="1"/>
  <c r="N197"/>
  <c r="O197" s="1"/>
  <c r="N196"/>
  <c r="O196" s="1"/>
  <c r="N195"/>
  <c r="O195" s="1"/>
  <c r="N194"/>
  <c r="O194" s="1"/>
  <c r="N193"/>
  <c r="O193" s="1"/>
  <c r="N192"/>
  <c r="O192" s="1"/>
  <c r="N191"/>
  <c r="O191" s="1"/>
  <c r="N190"/>
  <c r="O190" s="1"/>
  <c r="N189"/>
  <c r="O189" s="1"/>
  <c r="N188"/>
  <c r="O188" s="1"/>
  <c r="N187"/>
  <c r="O187" s="1"/>
  <c r="N186"/>
  <c r="O186" s="1"/>
  <c r="N185"/>
  <c r="O185" s="1"/>
  <c r="N184"/>
  <c r="O184" s="1"/>
  <c r="N183"/>
  <c r="O183" s="1"/>
  <c r="N182"/>
  <c r="O182" s="1"/>
  <c r="N181"/>
  <c r="O181" s="1"/>
  <c r="N180"/>
  <c r="O180" s="1"/>
  <c r="N179"/>
  <c r="O179" s="1"/>
  <c r="N178"/>
  <c r="O178" s="1"/>
  <c r="N177"/>
  <c r="O177" s="1"/>
  <c r="N176"/>
  <c r="O176" s="1"/>
  <c r="N175"/>
  <c r="O175" s="1"/>
  <c r="N174"/>
  <c r="O174" s="1"/>
  <c r="N173"/>
  <c r="O173" s="1"/>
  <c r="N172"/>
  <c r="O172" s="1"/>
  <c r="N171"/>
  <c r="O171" s="1"/>
  <c r="N170"/>
  <c r="O170" s="1"/>
  <c r="N169"/>
  <c r="O169" s="1"/>
  <c r="N168"/>
  <c r="O168" s="1"/>
  <c r="N167"/>
  <c r="O167" s="1"/>
  <c r="N166"/>
  <c r="O166" s="1"/>
  <c r="N165"/>
  <c r="O165" s="1"/>
  <c r="N164"/>
  <c r="O164" s="1"/>
  <c r="N163"/>
  <c r="O163" s="1"/>
  <c r="N162"/>
  <c r="O162" s="1"/>
  <c r="N161"/>
  <c r="O161" s="1"/>
  <c r="N160"/>
  <c r="O160" s="1"/>
  <c r="N159"/>
  <c r="O159" s="1"/>
  <c r="N158"/>
  <c r="O158" s="1"/>
  <c r="N157"/>
  <c r="O157" s="1"/>
  <c r="N156"/>
  <c r="O156" s="1"/>
  <c r="N155"/>
  <c r="O155" s="1"/>
  <c r="N154"/>
  <c r="O154" s="1"/>
  <c r="N153"/>
  <c r="O153" s="1"/>
  <c r="N152"/>
  <c r="O152" s="1"/>
  <c r="N151"/>
  <c r="O151" s="1"/>
  <c r="N150"/>
  <c r="O150" s="1"/>
  <c r="N149"/>
  <c r="O149" s="1"/>
  <c r="N148"/>
  <c r="O148" s="1"/>
  <c r="N147"/>
  <c r="O147" s="1"/>
  <c r="N146"/>
  <c r="O146" s="1"/>
  <c r="N145"/>
  <c r="O145" s="1"/>
  <c r="N144"/>
  <c r="O144" s="1"/>
  <c r="E144"/>
  <c r="O143"/>
  <c r="N143"/>
  <c r="O142"/>
  <c r="N142"/>
  <c r="O141"/>
  <c r="N141"/>
  <c r="O140"/>
  <c r="N140"/>
  <c r="O139"/>
  <c r="N139"/>
  <c r="O138"/>
  <c r="N138"/>
  <c r="N137"/>
  <c r="O137" s="1"/>
  <c r="O136"/>
  <c r="N136"/>
  <c r="N135"/>
  <c r="O135" s="1"/>
  <c r="O134"/>
  <c r="N134"/>
  <c r="N133"/>
  <c r="O133" s="1"/>
  <c r="O132"/>
  <c r="N132"/>
  <c r="N131"/>
  <c r="O131" s="1"/>
  <c r="O130"/>
  <c r="N130"/>
  <c r="N129"/>
  <c r="O129" s="1"/>
  <c r="O128"/>
  <c r="N128"/>
  <c r="N127"/>
  <c r="O127" s="1"/>
  <c r="N126"/>
  <c r="O126" s="1"/>
  <c r="N125"/>
  <c r="O125" s="1"/>
  <c r="N124"/>
  <c r="O124" s="1"/>
  <c r="N123"/>
  <c r="O123" s="1"/>
  <c r="N122"/>
  <c r="O122" s="1"/>
  <c r="N121"/>
  <c r="O121" s="1"/>
  <c r="N120"/>
  <c r="O120" s="1"/>
  <c r="O119"/>
  <c r="N119"/>
  <c r="N118"/>
  <c r="O118" s="1"/>
  <c r="O117"/>
  <c r="N117"/>
  <c r="N116"/>
  <c r="O116" s="1"/>
  <c r="O115"/>
  <c r="N115"/>
  <c r="N114"/>
  <c r="O114" s="1"/>
  <c r="N113"/>
  <c r="O113" s="1"/>
  <c r="N112"/>
  <c r="O112" s="1"/>
  <c r="N111"/>
  <c r="O111" s="1"/>
  <c r="N110"/>
  <c r="O110" s="1"/>
  <c r="N109"/>
  <c r="O109" s="1"/>
  <c r="N108"/>
  <c r="O108" s="1"/>
  <c r="N107"/>
  <c r="O107" s="1"/>
  <c r="N106"/>
  <c r="O106" s="1"/>
  <c r="N105"/>
  <c r="O105" s="1"/>
  <c r="N104"/>
  <c r="O104" s="1"/>
  <c r="N103"/>
  <c r="O103" s="1"/>
  <c r="N102"/>
  <c r="O102" s="1"/>
  <c r="N101"/>
  <c r="O101" s="1"/>
  <c r="N100"/>
  <c r="O100" s="1"/>
  <c r="N9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F37"/>
  <c r="E37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N7"/>
  <c r="O7" s="1"/>
  <c r="N6"/>
  <c r="O6" s="1"/>
  <c r="N5"/>
  <c r="O5" s="1"/>
  <c r="O512" s="1"/>
  <c r="L53" i="20" l="1"/>
  <c r="M53" s="1"/>
  <c r="M6"/>
  <c r="M6" i="24"/>
  <c r="M46" s="1"/>
  <c r="L46"/>
  <c r="L36" i="25"/>
  <c r="M6"/>
  <c r="M36" s="1"/>
  <c r="L200" i="23"/>
  <c r="M6"/>
  <c r="M200" s="1"/>
  <c r="L10" i="19"/>
  <c r="M10" s="1"/>
  <c r="M6" i="22"/>
  <c r="F6" i="21"/>
  <c r="M282" i="17"/>
  <c r="L282"/>
  <c r="M189" i="16"/>
  <c r="M7"/>
  <c r="L120"/>
  <c r="M120" s="1"/>
  <c r="L184"/>
  <c r="M184" s="1"/>
  <c r="M122"/>
  <c r="L189"/>
  <c r="M191"/>
  <c r="M195" s="1"/>
  <c r="Y529" i="14"/>
  <c r="Z529" s="1"/>
  <c r="W529"/>
  <c r="X529" s="1"/>
  <c r="U529"/>
  <c r="V529" s="1"/>
  <c r="S529"/>
  <c r="T529" s="1"/>
  <c r="R529"/>
  <c r="Z526"/>
  <c r="Y526"/>
  <c r="X526"/>
  <c r="W526"/>
  <c r="V526"/>
  <c r="U526"/>
  <c r="T526"/>
  <c r="S526"/>
  <c r="R526"/>
  <c r="Y525"/>
  <c r="Z525" s="1"/>
  <c r="W525"/>
  <c r="X525" s="1"/>
  <c r="U525"/>
  <c r="V525" s="1"/>
  <c r="S525"/>
  <c r="T525" s="1"/>
  <c r="R525"/>
  <c r="Z524"/>
  <c r="Y524"/>
  <c r="X524"/>
  <c r="W524"/>
  <c r="V524"/>
  <c r="U524"/>
  <c r="T524"/>
  <c r="S524"/>
  <c r="R524"/>
  <c r="Y523"/>
  <c r="Z523" s="1"/>
  <c r="W523"/>
  <c r="X523" s="1"/>
  <c r="U523"/>
  <c r="V523" s="1"/>
  <c r="S523"/>
  <c r="T523" s="1"/>
  <c r="R523"/>
  <c r="Z522"/>
  <c r="Y522"/>
  <c r="X522"/>
  <c r="W522"/>
  <c r="V522"/>
  <c r="U522"/>
  <c r="T522"/>
  <c r="S522"/>
  <c r="R522"/>
  <c r="Y521"/>
  <c r="Z521" s="1"/>
  <c r="W521"/>
  <c r="X521" s="1"/>
  <c r="U521"/>
  <c r="V521" s="1"/>
  <c r="S521"/>
  <c r="T521" s="1"/>
  <c r="R521"/>
  <c r="Z520"/>
  <c r="Y520"/>
  <c r="X520"/>
  <c r="W520"/>
  <c r="V520"/>
  <c r="U520"/>
  <c r="T520"/>
  <c r="S520"/>
  <c r="R520"/>
  <c r="Y519"/>
  <c r="Z519" s="1"/>
  <c r="W519"/>
  <c r="X519" s="1"/>
  <c r="U519"/>
  <c r="V519" s="1"/>
  <c r="S519"/>
  <c r="T519" s="1"/>
  <c r="R519"/>
  <c r="Z518"/>
  <c r="Y518"/>
  <c r="X518"/>
  <c r="W518"/>
  <c r="V518"/>
  <c r="U518"/>
  <c r="T518"/>
  <c r="S518"/>
  <c r="R518"/>
  <c r="Y517"/>
  <c r="Z517" s="1"/>
  <c r="W517"/>
  <c r="X517" s="1"/>
  <c r="U517"/>
  <c r="V517" s="1"/>
  <c r="S517"/>
  <c r="T517" s="1"/>
  <c r="R517"/>
  <c r="Z516"/>
  <c r="Y516"/>
  <c r="X516"/>
  <c r="W516"/>
  <c r="V516"/>
  <c r="U516"/>
  <c r="T516"/>
  <c r="S516"/>
  <c r="R516"/>
  <c r="Y515"/>
  <c r="Z515" s="1"/>
  <c r="W515"/>
  <c r="X515" s="1"/>
  <c r="U515"/>
  <c r="V515" s="1"/>
  <c r="S515"/>
  <c r="T515" s="1"/>
  <c r="R515"/>
  <c r="Z514"/>
  <c r="Y514"/>
  <c r="X514"/>
  <c r="W514"/>
  <c r="V514"/>
  <c r="U514"/>
  <c r="T514"/>
  <c r="S514"/>
  <c r="R514"/>
  <c r="Y513"/>
  <c r="Z513" s="1"/>
  <c r="W513"/>
  <c r="X513" s="1"/>
  <c r="U513"/>
  <c r="V513" s="1"/>
  <c r="S513"/>
  <c r="T513" s="1"/>
  <c r="R513"/>
  <c r="Z512"/>
  <c r="Y512"/>
  <c r="X512"/>
  <c r="W512"/>
  <c r="V512"/>
  <c r="U512"/>
  <c r="T512"/>
  <c r="S512"/>
  <c r="R512"/>
  <c r="Y511"/>
  <c r="Z511" s="1"/>
  <c r="W511"/>
  <c r="X511" s="1"/>
  <c r="U511"/>
  <c r="V511" s="1"/>
  <c r="S511"/>
  <c r="T511" s="1"/>
  <c r="R511"/>
  <c r="Z510"/>
  <c r="Y510"/>
  <c r="X510"/>
  <c r="W510"/>
  <c r="V510"/>
  <c r="U510"/>
  <c r="T510"/>
  <c r="S510"/>
  <c r="R510"/>
  <c r="Y509"/>
  <c r="Z509" s="1"/>
  <c r="W509"/>
  <c r="X509" s="1"/>
  <c r="U509"/>
  <c r="V509" s="1"/>
  <c r="S509"/>
  <c r="T509" s="1"/>
  <c r="R509"/>
  <c r="Z508"/>
  <c r="Y508"/>
  <c r="X508"/>
  <c r="W508"/>
  <c r="V508"/>
  <c r="U508"/>
  <c r="T508"/>
  <c r="S508"/>
  <c r="R508"/>
  <c r="Y507"/>
  <c r="Z507" s="1"/>
  <c r="W507"/>
  <c r="X507" s="1"/>
  <c r="U507"/>
  <c r="V507" s="1"/>
  <c r="S507"/>
  <c r="T507" s="1"/>
  <c r="R507"/>
  <c r="Z506"/>
  <c r="Y506"/>
  <c r="X506"/>
  <c r="W506"/>
  <c r="V506"/>
  <c r="U506"/>
  <c r="T506"/>
  <c r="S506"/>
  <c r="R506"/>
  <c r="Y505"/>
  <c r="Z505" s="1"/>
  <c r="W505"/>
  <c r="X505" s="1"/>
  <c r="U505"/>
  <c r="V505" s="1"/>
  <c r="S505"/>
  <c r="T505" s="1"/>
  <c r="R505"/>
  <c r="Z504"/>
  <c r="Y504"/>
  <c r="X504"/>
  <c r="W504"/>
  <c r="V504"/>
  <c r="U504"/>
  <c r="T504"/>
  <c r="S504"/>
  <c r="R504"/>
  <c r="Y503"/>
  <c r="Z503" s="1"/>
  <c r="W503"/>
  <c r="X503" s="1"/>
  <c r="U503"/>
  <c r="V503" s="1"/>
  <c r="S503"/>
  <c r="T503" s="1"/>
  <c r="R503"/>
  <c r="R502"/>
  <c r="R501"/>
  <c r="Z500"/>
  <c r="Y500"/>
  <c r="X500"/>
  <c r="W500"/>
  <c r="V500"/>
  <c r="U500"/>
  <c r="T500"/>
  <c r="S500"/>
  <c r="R500"/>
  <c r="Y499"/>
  <c r="Z499" s="1"/>
  <c r="W499"/>
  <c r="X499" s="1"/>
  <c r="U499"/>
  <c r="V499" s="1"/>
  <c r="S499"/>
  <c r="T499" s="1"/>
  <c r="R499"/>
  <c r="Z498"/>
  <c r="Y498"/>
  <c r="X498"/>
  <c r="W498"/>
  <c r="V498"/>
  <c r="U498"/>
  <c r="T498"/>
  <c r="S498"/>
  <c r="R498"/>
  <c r="R497"/>
  <c r="Z496"/>
  <c r="Y496"/>
  <c r="X496"/>
  <c r="W496"/>
  <c r="V496"/>
  <c r="U496"/>
  <c r="T496"/>
  <c r="S496"/>
  <c r="R496"/>
  <c r="R495"/>
  <c r="Z494"/>
  <c r="Y494"/>
  <c r="X494"/>
  <c r="W494"/>
  <c r="V494"/>
  <c r="U494"/>
  <c r="T494"/>
  <c r="S494"/>
  <c r="R494"/>
  <c r="Y493"/>
  <c r="Z493" s="1"/>
  <c r="W493"/>
  <c r="X493" s="1"/>
  <c r="U493"/>
  <c r="V493" s="1"/>
  <c r="S493"/>
  <c r="T493" s="1"/>
  <c r="R493"/>
  <c r="Z492"/>
  <c r="Y492"/>
  <c r="X492"/>
  <c r="W492"/>
  <c r="V492"/>
  <c r="U492"/>
  <c r="T492"/>
  <c r="S492"/>
  <c r="R492"/>
  <c r="F537" s="1"/>
  <c r="Y491"/>
  <c r="Z491" s="1"/>
  <c r="W491"/>
  <c r="X491" s="1"/>
  <c r="U491"/>
  <c r="V491" s="1"/>
  <c r="S491"/>
  <c r="T491" s="1"/>
  <c r="R491"/>
  <c r="Z490"/>
  <c r="Z531" s="1"/>
  <c r="Y490"/>
  <c r="X490"/>
  <c r="X531" s="1"/>
  <c r="W490"/>
  <c r="V490"/>
  <c r="V531" s="1"/>
  <c r="U490"/>
  <c r="T490"/>
  <c r="S490"/>
  <c r="R490"/>
  <c r="Y489"/>
  <c r="Z489" s="1"/>
  <c r="W489"/>
  <c r="X489" s="1"/>
  <c r="U489"/>
  <c r="V489" s="1"/>
  <c r="S489"/>
  <c r="T489" s="1"/>
  <c r="R489"/>
  <c r="Z488"/>
  <c r="Y488"/>
  <c r="X488"/>
  <c r="W488"/>
  <c r="V488"/>
  <c r="U488"/>
  <c r="T488"/>
  <c r="S488"/>
  <c r="R488"/>
  <c r="Y487"/>
  <c r="Z487" s="1"/>
  <c r="W487"/>
  <c r="X487" s="1"/>
  <c r="U487"/>
  <c r="V487" s="1"/>
  <c r="S487"/>
  <c r="T487" s="1"/>
  <c r="R487"/>
  <c r="Z486"/>
  <c r="Y486"/>
  <c r="X486"/>
  <c r="W486"/>
  <c r="V486"/>
  <c r="U486"/>
  <c r="T486"/>
  <c r="S486"/>
  <c r="R486"/>
  <c r="Z485"/>
  <c r="X485"/>
  <c r="V485"/>
  <c r="T485"/>
  <c r="R485"/>
  <c r="Z484"/>
  <c r="Y484"/>
  <c r="X484"/>
  <c r="W484"/>
  <c r="V484"/>
  <c r="U484"/>
  <c r="T484"/>
  <c r="S484"/>
  <c r="R484"/>
  <c r="Y483"/>
  <c r="Z483" s="1"/>
  <c r="W483"/>
  <c r="X483" s="1"/>
  <c r="U483"/>
  <c r="V483" s="1"/>
  <c r="S483"/>
  <c r="T483" s="1"/>
  <c r="R483"/>
  <c r="Z482"/>
  <c r="Y482"/>
  <c r="X482"/>
  <c r="W482"/>
  <c r="V482"/>
  <c r="U482"/>
  <c r="T482"/>
  <c r="S482"/>
  <c r="R482"/>
  <c r="Y481"/>
  <c r="Z481" s="1"/>
  <c r="W481"/>
  <c r="X481" s="1"/>
  <c r="U481"/>
  <c r="V481" s="1"/>
  <c r="S481"/>
  <c r="T481" s="1"/>
  <c r="R481"/>
  <c r="Z480"/>
  <c r="Y480"/>
  <c r="X480"/>
  <c r="W480"/>
  <c r="V480"/>
  <c r="U480"/>
  <c r="T480"/>
  <c r="S480"/>
  <c r="R480"/>
  <c r="Y479"/>
  <c r="Z479" s="1"/>
  <c r="W479"/>
  <c r="X479" s="1"/>
  <c r="U479"/>
  <c r="V479" s="1"/>
  <c r="S479"/>
  <c r="T479" s="1"/>
  <c r="R479"/>
  <c r="Z478"/>
  <c r="Y478"/>
  <c r="X478"/>
  <c r="W478"/>
  <c r="V478"/>
  <c r="U478"/>
  <c r="T478"/>
  <c r="S478"/>
  <c r="R478"/>
  <c r="Y477"/>
  <c r="Z477" s="1"/>
  <c r="W477"/>
  <c r="X477" s="1"/>
  <c r="U477"/>
  <c r="V477" s="1"/>
  <c r="S477"/>
  <c r="T477" s="1"/>
  <c r="R477"/>
  <c r="Z476"/>
  <c r="Y476"/>
  <c r="X476"/>
  <c r="W476"/>
  <c r="V476"/>
  <c r="U476"/>
  <c r="T476"/>
  <c r="S476"/>
  <c r="R476"/>
  <c r="Y475"/>
  <c r="Z475" s="1"/>
  <c r="W475"/>
  <c r="X475" s="1"/>
  <c r="U475"/>
  <c r="V475" s="1"/>
  <c r="S475"/>
  <c r="T475" s="1"/>
  <c r="R475"/>
  <c r="Z474"/>
  <c r="Y474"/>
  <c r="X474"/>
  <c r="W474"/>
  <c r="V474"/>
  <c r="U474"/>
  <c r="T474"/>
  <c r="S474"/>
  <c r="R474"/>
  <c r="Y473"/>
  <c r="Z473" s="1"/>
  <c r="W473"/>
  <c r="X473" s="1"/>
  <c r="U473"/>
  <c r="V473" s="1"/>
  <c r="S473"/>
  <c r="T473" s="1"/>
  <c r="R473"/>
  <c r="Z472"/>
  <c r="Y472"/>
  <c r="X472"/>
  <c r="W472"/>
  <c r="V472"/>
  <c r="U472"/>
  <c r="T472"/>
  <c r="S472"/>
  <c r="R472"/>
  <c r="Y471"/>
  <c r="Z471" s="1"/>
  <c r="W471"/>
  <c r="X471" s="1"/>
  <c r="U471"/>
  <c r="V471" s="1"/>
  <c r="S471"/>
  <c r="T471" s="1"/>
  <c r="R471"/>
  <c r="Z470"/>
  <c r="Y470"/>
  <c r="X470"/>
  <c r="W470"/>
  <c r="V470"/>
  <c r="U470"/>
  <c r="T470"/>
  <c r="S470"/>
  <c r="R470"/>
  <c r="Y469"/>
  <c r="Z469" s="1"/>
  <c r="W469"/>
  <c r="X469" s="1"/>
  <c r="U469"/>
  <c r="V469" s="1"/>
  <c r="S469"/>
  <c r="T469" s="1"/>
  <c r="R469"/>
  <c r="Z468"/>
  <c r="Y468"/>
  <c r="X468"/>
  <c r="W468"/>
  <c r="V468"/>
  <c r="U468"/>
  <c r="T468"/>
  <c r="S468"/>
  <c r="R468"/>
  <c r="Y467"/>
  <c r="Z467" s="1"/>
  <c r="W467"/>
  <c r="X467" s="1"/>
  <c r="U467"/>
  <c r="V467" s="1"/>
  <c r="S467"/>
  <c r="T467" s="1"/>
  <c r="R467"/>
  <c r="Z466"/>
  <c r="Y466"/>
  <c r="X466"/>
  <c r="W466"/>
  <c r="V466"/>
  <c r="U466"/>
  <c r="T466"/>
  <c r="S466"/>
  <c r="R466"/>
  <c r="F536" s="1"/>
  <c r="Y465"/>
  <c r="Z465" s="1"/>
  <c r="W465"/>
  <c r="X465" s="1"/>
  <c r="U465"/>
  <c r="V465" s="1"/>
  <c r="S465"/>
  <c r="T465" s="1"/>
  <c r="R465"/>
  <c r="Z464"/>
  <c r="Y464"/>
  <c r="X464"/>
  <c r="W464"/>
  <c r="V464"/>
  <c r="U464"/>
  <c r="T464"/>
  <c r="S464"/>
  <c r="R464"/>
  <c r="Y463"/>
  <c r="Z463" s="1"/>
  <c r="W463"/>
  <c r="X463" s="1"/>
  <c r="U463"/>
  <c r="V463" s="1"/>
  <c r="S463"/>
  <c r="T463" s="1"/>
  <c r="R463"/>
  <c r="Z462"/>
  <c r="Y462"/>
  <c r="X462"/>
  <c r="W462"/>
  <c r="V462"/>
  <c r="U462"/>
  <c r="T462"/>
  <c r="S462"/>
  <c r="R462"/>
  <c r="Y461"/>
  <c r="Z461" s="1"/>
  <c r="W461"/>
  <c r="X461" s="1"/>
  <c r="U461"/>
  <c r="V461" s="1"/>
  <c r="S461"/>
  <c r="T461" s="1"/>
  <c r="R461"/>
  <c r="Z460"/>
  <c r="Y460"/>
  <c r="X460"/>
  <c r="W460"/>
  <c r="V460"/>
  <c r="U460"/>
  <c r="T460"/>
  <c r="S460"/>
  <c r="R460"/>
  <c r="Y459"/>
  <c r="Z459" s="1"/>
  <c r="W459"/>
  <c r="X459" s="1"/>
  <c r="U459"/>
  <c r="V459" s="1"/>
  <c r="S459"/>
  <c r="T459" s="1"/>
  <c r="R459"/>
  <c r="Z458"/>
  <c r="Y458"/>
  <c r="X458"/>
  <c r="W458"/>
  <c r="V458"/>
  <c r="U458"/>
  <c r="T458"/>
  <c r="S458"/>
  <c r="R458"/>
  <c r="Y457"/>
  <c r="Z457" s="1"/>
  <c r="W457"/>
  <c r="X457" s="1"/>
  <c r="U457"/>
  <c r="V457" s="1"/>
  <c r="S457"/>
  <c r="T457" s="1"/>
  <c r="R457"/>
  <c r="Z456"/>
  <c r="Y456"/>
  <c r="X456"/>
  <c r="W456"/>
  <c r="V456"/>
  <c r="U456"/>
  <c r="T456"/>
  <c r="S456"/>
  <c r="R456"/>
  <c r="Y455"/>
  <c r="Z455" s="1"/>
  <c r="W455"/>
  <c r="X455" s="1"/>
  <c r="U455"/>
  <c r="V455" s="1"/>
  <c r="S455"/>
  <c r="T455" s="1"/>
  <c r="R455"/>
  <c r="Z454"/>
  <c r="Y454"/>
  <c r="X454"/>
  <c r="W454"/>
  <c r="V454"/>
  <c r="U454"/>
  <c r="T454"/>
  <c r="S454"/>
  <c r="R454"/>
  <c r="Y453"/>
  <c r="Z453" s="1"/>
  <c r="W453"/>
  <c r="X453" s="1"/>
  <c r="U453"/>
  <c r="V453" s="1"/>
  <c r="S453"/>
  <c r="T453" s="1"/>
  <c r="R453"/>
  <c r="Z452"/>
  <c r="Y452"/>
  <c r="X452"/>
  <c r="W452"/>
  <c r="V452"/>
  <c r="U452"/>
  <c r="T452"/>
  <c r="S452"/>
  <c r="R452"/>
  <c r="Y451"/>
  <c r="Z451" s="1"/>
  <c r="W451"/>
  <c r="X451" s="1"/>
  <c r="U451"/>
  <c r="V451" s="1"/>
  <c r="S451"/>
  <c r="T451" s="1"/>
  <c r="R451"/>
  <c r="Z450"/>
  <c r="Y450"/>
  <c r="X450"/>
  <c r="W450"/>
  <c r="V450"/>
  <c r="U450"/>
  <c r="T450"/>
  <c r="S450"/>
  <c r="R450"/>
  <c r="Y449"/>
  <c r="Z449" s="1"/>
  <c r="W449"/>
  <c r="X449" s="1"/>
  <c r="U449"/>
  <c r="V449" s="1"/>
  <c r="S449"/>
  <c r="T449" s="1"/>
  <c r="R449"/>
  <c r="Z448"/>
  <c r="Y448"/>
  <c r="X448"/>
  <c r="W448"/>
  <c r="V448"/>
  <c r="U448"/>
  <c r="T448"/>
  <c r="S448"/>
  <c r="R448"/>
  <c r="Y447"/>
  <c r="Z447" s="1"/>
  <c r="W447"/>
  <c r="X447" s="1"/>
  <c r="U447"/>
  <c r="V447" s="1"/>
  <c r="S447"/>
  <c r="T447" s="1"/>
  <c r="R447"/>
  <c r="Z446"/>
  <c r="Y446"/>
  <c r="X446"/>
  <c r="W446"/>
  <c r="V446"/>
  <c r="U446"/>
  <c r="T446"/>
  <c r="S446"/>
  <c r="R446"/>
  <c r="Y445"/>
  <c r="Z445" s="1"/>
  <c r="W445"/>
  <c r="X445" s="1"/>
  <c r="U445"/>
  <c r="V445" s="1"/>
  <c r="S445"/>
  <c r="T445" s="1"/>
  <c r="R445"/>
  <c r="Z444"/>
  <c r="Y444"/>
  <c r="X444"/>
  <c r="W444"/>
  <c r="V444"/>
  <c r="U444"/>
  <c r="T444"/>
  <c r="S444"/>
  <c r="R444"/>
  <c r="Y443"/>
  <c r="Z443" s="1"/>
  <c r="W443"/>
  <c r="X443" s="1"/>
  <c r="U443"/>
  <c r="V443" s="1"/>
  <c r="S443"/>
  <c r="T443" s="1"/>
  <c r="R443"/>
  <c r="Z442"/>
  <c r="X442"/>
  <c r="V442"/>
  <c r="T442"/>
  <c r="R442"/>
  <c r="Y441"/>
  <c r="Z441" s="1"/>
  <c r="W441"/>
  <c r="X441" s="1"/>
  <c r="U441"/>
  <c r="V441" s="1"/>
  <c r="S441"/>
  <c r="T441" s="1"/>
  <c r="R441"/>
  <c r="Z440"/>
  <c r="Y440"/>
  <c r="X440"/>
  <c r="W440"/>
  <c r="V440"/>
  <c r="U440"/>
  <c r="T440"/>
  <c r="S440"/>
  <c r="R440"/>
  <c r="Y439"/>
  <c r="Z439" s="1"/>
  <c r="W439"/>
  <c r="X439" s="1"/>
  <c r="U439"/>
  <c r="V439" s="1"/>
  <c r="S439"/>
  <c r="T439" s="1"/>
  <c r="R439"/>
  <c r="Z438"/>
  <c r="Y438"/>
  <c r="X438"/>
  <c r="W438"/>
  <c r="V438"/>
  <c r="U438"/>
  <c r="T438"/>
  <c r="S438"/>
  <c r="R438"/>
  <c r="Y437"/>
  <c r="Z437" s="1"/>
  <c r="W437"/>
  <c r="X437" s="1"/>
  <c r="U437"/>
  <c r="V437" s="1"/>
  <c r="S437"/>
  <c r="T437" s="1"/>
  <c r="R437"/>
  <c r="Z436"/>
  <c r="Y436"/>
  <c r="X436"/>
  <c r="W436"/>
  <c r="V436"/>
  <c r="U436"/>
  <c r="T436"/>
  <c r="S436"/>
  <c r="R436"/>
  <c r="Y435"/>
  <c r="Z435" s="1"/>
  <c r="W435"/>
  <c r="X435" s="1"/>
  <c r="U435"/>
  <c r="V435" s="1"/>
  <c r="S435"/>
  <c r="T435" s="1"/>
  <c r="R435"/>
  <c r="Z434"/>
  <c r="Y434"/>
  <c r="X434"/>
  <c r="W434"/>
  <c r="V434"/>
  <c r="U434"/>
  <c r="T434"/>
  <c r="S434"/>
  <c r="R434"/>
  <c r="Y433"/>
  <c r="Z433" s="1"/>
  <c r="W433"/>
  <c r="X433" s="1"/>
  <c r="U433"/>
  <c r="V433" s="1"/>
  <c r="S433"/>
  <c r="T433" s="1"/>
  <c r="R433"/>
  <c r="Z432"/>
  <c r="Y432"/>
  <c r="X432"/>
  <c r="W432"/>
  <c r="V432"/>
  <c r="U432"/>
  <c r="T432"/>
  <c r="S432"/>
  <c r="R432"/>
  <c r="Y431"/>
  <c r="Z431" s="1"/>
  <c r="W431"/>
  <c r="X431" s="1"/>
  <c r="U431"/>
  <c r="V431" s="1"/>
  <c r="S431"/>
  <c r="T431" s="1"/>
  <c r="R431"/>
  <c r="Z430"/>
  <c r="Y430"/>
  <c r="X430"/>
  <c r="W430"/>
  <c r="V430"/>
  <c r="U430"/>
  <c r="T430"/>
  <c r="S430"/>
  <c r="R430"/>
  <c r="Y429"/>
  <c r="Z429" s="1"/>
  <c r="W429"/>
  <c r="X429" s="1"/>
  <c r="U429"/>
  <c r="V429" s="1"/>
  <c r="S429"/>
  <c r="T429" s="1"/>
  <c r="R429"/>
  <c r="Z428"/>
  <c r="X428"/>
  <c r="V428"/>
  <c r="T428"/>
  <c r="R428"/>
  <c r="Z427"/>
  <c r="X427"/>
  <c r="V427"/>
  <c r="T427"/>
  <c r="R427"/>
  <c r="Z426"/>
  <c r="Y426"/>
  <c r="X426"/>
  <c r="W426"/>
  <c r="V426"/>
  <c r="U426"/>
  <c r="T426"/>
  <c r="S426"/>
  <c r="R426"/>
  <c r="Y425"/>
  <c r="Z425" s="1"/>
  <c r="W425"/>
  <c r="X425" s="1"/>
  <c r="U425"/>
  <c r="V425" s="1"/>
  <c r="S425"/>
  <c r="T425" s="1"/>
  <c r="R425"/>
  <c r="Z424"/>
  <c r="X424"/>
  <c r="V424"/>
  <c r="T424"/>
  <c r="R424"/>
  <c r="Y423"/>
  <c r="Z423" s="1"/>
  <c r="W423"/>
  <c r="X423" s="1"/>
  <c r="U423"/>
  <c r="V423" s="1"/>
  <c r="S423"/>
  <c r="T423" s="1"/>
  <c r="R423"/>
  <c r="Z422"/>
  <c r="Y422"/>
  <c r="X422"/>
  <c r="W422"/>
  <c r="V422"/>
  <c r="U422"/>
  <c r="T422"/>
  <c r="S422"/>
  <c r="R422"/>
  <c r="Z421"/>
  <c r="X421"/>
  <c r="V421"/>
  <c r="T421"/>
  <c r="R421"/>
  <c r="Z420"/>
  <c r="Y420"/>
  <c r="X420"/>
  <c r="W420"/>
  <c r="V420"/>
  <c r="U420"/>
  <c r="T420"/>
  <c r="S420"/>
  <c r="R420"/>
  <c r="Y419"/>
  <c r="Z419" s="1"/>
  <c r="W419"/>
  <c r="X419" s="1"/>
  <c r="U419"/>
  <c r="V419" s="1"/>
  <c r="S419"/>
  <c r="T419" s="1"/>
  <c r="R419"/>
  <c r="Z418"/>
  <c r="Y418"/>
  <c r="X418"/>
  <c r="W418"/>
  <c r="V418"/>
  <c r="U418"/>
  <c r="T418"/>
  <c r="S418"/>
  <c r="R418"/>
  <c r="Y417"/>
  <c r="Z417" s="1"/>
  <c r="W417"/>
  <c r="X417" s="1"/>
  <c r="U417"/>
  <c r="V417" s="1"/>
  <c r="S417"/>
  <c r="T417" s="1"/>
  <c r="R417"/>
  <c r="Z416"/>
  <c r="Y416"/>
  <c r="X416"/>
  <c r="W416"/>
  <c r="V416"/>
  <c r="U416"/>
  <c r="T416"/>
  <c r="S416"/>
  <c r="R416"/>
  <c r="Y415"/>
  <c r="Z415" s="1"/>
  <c r="W415"/>
  <c r="X415" s="1"/>
  <c r="U415"/>
  <c r="V415" s="1"/>
  <c r="S415"/>
  <c r="T415" s="1"/>
  <c r="R415"/>
  <c r="Z414"/>
  <c r="Y414"/>
  <c r="X414"/>
  <c r="W414"/>
  <c r="V414"/>
  <c r="U414"/>
  <c r="T414"/>
  <c r="S414"/>
  <c r="R414"/>
  <c r="Z413"/>
  <c r="X413"/>
  <c r="V413"/>
  <c r="T413"/>
  <c r="R413"/>
  <c r="Z412"/>
  <c r="Y412"/>
  <c r="X412"/>
  <c r="W412"/>
  <c r="V412"/>
  <c r="U412"/>
  <c r="T412"/>
  <c r="S412"/>
  <c r="R412"/>
  <c r="Y411"/>
  <c r="Z411" s="1"/>
  <c r="W411"/>
  <c r="X411" s="1"/>
  <c r="U411"/>
  <c r="V411" s="1"/>
  <c r="S411"/>
  <c r="T411" s="1"/>
  <c r="R411"/>
  <c r="Z410"/>
  <c r="Y410"/>
  <c r="X410"/>
  <c r="W410"/>
  <c r="V410"/>
  <c r="U410"/>
  <c r="T410"/>
  <c r="S410"/>
  <c r="R410"/>
  <c r="Y409"/>
  <c r="Z409" s="1"/>
  <c r="W409"/>
  <c r="X409" s="1"/>
  <c r="U409"/>
  <c r="V409" s="1"/>
  <c r="S409"/>
  <c r="T409" s="1"/>
  <c r="R409"/>
  <c r="Z408"/>
  <c r="Y408"/>
  <c r="X408"/>
  <c r="W408"/>
  <c r="V408"/>
  <c r="U408"/>
  <c r="T408"/>
  <c r="S408"/>
  <c r="R408"/>
  <c r="Y407"/>
  <c r="Z407" s="1"/>
  <c r="W407"/>
  <c r="X407" s="1"/>
  <c r="U407"/>
  <c r="V407" s="1"/>
  <c r="S407"/>
  <c r="T407" s="1"/>
  <c r="R407"/>
  <c r="Z406"/>
  <c r="Y406"/>
  <c r="X406"/>
  <c r="W406"/>
  <c r="V406"/>
  <c r="U406"/>
  <c r="T406"/>
  <c r="S406"/>
  <c r="R406"/>
  <c r="Y405"/>
  <c r="Z405" s="1"/>
  <c r="W405"/>
  <c r="X405" s="1"/>
  <c r="U405"/>
  <c r="V405" s="1"/>
  <c r="S405"/>
  <c r="T405" s="1"/>
  <c r="R405"/>
  <c r="Z404"/>
  <c r="Y404"/>
  <c r="X404"/>
  <c r="W404"/>
  <c r="V404"/>
  <c r="U404"/>
  <c r="T404"/>
  <c r="S404"/>
  <c r="R404"/>
  <c r="Y403"/>
  <c r="Z403" s="1"/>
  <c r="W403"/>
  <c r="X403" s="1"/>
  <c r="U403"/>
  <c r="V403" s="1"/>
  <c r="S403"/>
  <c r="T403" s="1"/>
  <c r="R403"/>
  <c r="Z402"/>
  <c r="Y402"/>
  <c r="X402"/>
  <c r="W402"/>
  <c r="V402"/>
  <c r="U402"/>
  <c r="T402"/>
  <c r="S402"/>
  <c r="R402"/>
  <c r="Y401"/>
  <c r="Z401" s="1"/>
  <c r="W401"/>
  <c r="X401" s="1"/>
  <c r="U401"/>
  <c r="V401" s="1"/>
  <c r="S401"/>
  <c r="T401" s="1"/>
  <c r="R401"/>
  <c r="Z400"/>
  <c r="Y400"/>
  <c r="X400"/>
  <c r="W400"/>
  <c r="V400"/>
  <c r="U400"/>
  <c r="T400"/>
  <c r="S400"/>
  <c r="R400"/>
  <c r="Z399"/>
  <c r="X399"/>
  <c r="V399"/>
  <c r="T399"/>
  <c r="R399"/>
  <c r="Z398"/>
  <c r="Y398"/>
  <c r="X398"/>
  <c r="W398"/>
  <c r="V398"/>
  <c r="U398"/>
  <c r="T398"/>
  <c r="S398"/>
  <c r="R398"/>
  <c r="Y397"/>
  <c r="Z397" s="1"/>
  <c r="W397"/>
  <c r="X397" s="1"/>
  <c r="U397"/>
  <c r="V397" s="1"/>
  <c r="S397"/>
  <c r="T397" s="1"/>
  <c r="R397"/>
  <c r="Z396"/>
  <c r="Y396"/>
  <c r="X396"/>
  <c r="W396"/>
  <c r="V396"/>
  <c r="U396"/>
  <c r="T396"/>
  <c r="S396"/>
  <c r="R396"/>
  <c r="Q396"/>
  <c r="Z395"/>
  <c r="X395"/>
  <c r="V395"/>
  <c r="T395"/>
  <c r="R395"/>
  <c r="Z394"/>
  <c r="X394"/>
  <c r="V394"/>
  <c r="T394"/>
  <c r="R394"/>
  <c r="Z393"/>
  <c r="Y393"/>
  <c r="X393"/>
  <c r="W393"/>
  <c r="V393"/>
  <c r="U393"/>
  <c r="T393"/>
  <c r="S393"/>
  <c r="R393"/>
  <c r="Y392"/>
  <c r="Z392" s="1"/>
  <c r="W392"/>
  <c r="X392" s="1"/>
  <c r="U392"/>
  <c r="V392" s="1"/>
  <c r="S392"/>
  <c r="T392" s="1"/>
  <c r="R392"/>
  <c r="Z391"/>
  <c r="Y391"/>
  <c r="X391"/>
  <c r="W391"/>
  <c r="V391"/>
  <c r="U391"/>
  <c r="T391"/>
  <c r="S391"/>
  <c r="R391"/>
  <c r="Y390"/>
  <c r="Z390" s="1"/>
  <c r="W390"/>
  <c r="X390" s="1"/>
  <c r="U390"/>
  <c r="V390" s="1"/>
  <c r="S390"/>
  <c r="T390" s="1"/>
  <c r="R390"/>
  <c r="Z389"/>
  <c r="Y389"/>
  <c r="X389"/>
  <c r="W389"/>
  <c r="V389"/>
  <c r="U389"/>
  <c r="T389"/>
  <c r="S389"/>
  <c r="R389"/>
  <c r="Y388"/>
  <c r="Z388" s="1"/>
  <c r="W388"/>
  <c r="X388" s="1"/>
  <c r="U388"/>
  <c r="V388" s="1"/>
  <c r="S388"/>
  <c r="T388" s="1"/>
  <c r="R388"/>
  <c r="Z387"/>
  <c r="Y387"/>
  <c r="X387"/>
  <c r="W387"/>
  <c r="V387"/>
  <c r="U387"/>
  <c r="T387"/>
  <c r="S387"/>
  <c r="R387"/>
  <c r="Y386"/>
  <c r="Z386" s="1"/>
  <c r="W386"/>
  <c r="X386" s="1"/>
  <c r="U386"/>
  <c r="V386" s="1"/>
  <c r="S386"/>
  <c r="T386" s="1"/>
  <c r="R386"/>
  <c r="Z385"/>
  <c r="Y385"/>
  <c r="X385"/>
  <c r="W385"/>
  <c r="V385"/>
  <c r="U385"/>
  <c r="T385"/>
  <c r="S385"/>
  <c r="R385"/>
  <c r="Y384"/>
  <c r="Z384" s="1"/>
  <c r="W384"/>
  <c r="X384" s="1"/>
  <c r="U384"/>
  <c r="V384" s="1"/>
  <c r="S384"/>
  <c r="T384" s="1"/>
  <c r="R384"/>
  <c r="Z383"/>
  <c r="Y383"/>
  <c r="X383"/>
  <c r="W383"/>
  <c r="V383"/>
  <c r="U383"/>
  <c r="T383"/>
  <c r="S383"/>
  <c r="R383"/>
  <c r="Y382"/>
  <c r="Z382" s="1"/>
  <c r="W382"/>
  <c r="X382" s="1"/>
  <c r="U382"/>
  <c r="V382" s="1"/>
  <c r="S382"/>
  <c r="T382" s="1"/>
  <c r="R382"/>
  <c r="Z381"/>
  <c r="Y381"/>
  <c r="X381"/>
  <c r="W381"/>
  <c r="V381"/>
  <c r="U381"/>
  <c r="T381"/>
  <c r="S381"/>
  <c r="R381"/>
  <c r="Y380"/>
  <c r="Z380" s="1"/>
  <c r="W380"/>
  <c r="X380" s="1"/>
  <c r="U380"/>
  <c r="V380" s="1"/>
  <c r="S380"/>
  <c r="T380" s="1"/>
  <c r="R380"/>
  <c r="Z379"/>
  <c r="Y379"/>
  <c r="X379"/>
  <c r="W379"/>
  <c r="V379"/>
  <c r="U379"/>
  <c r="T379"/>
  <c r="S379"/>
  <c r="R379"/>
  <c r="Y378"/>
  <c r="Z378" s="1"/>
  <c r="W378"/>
  <c r="X378" s="1"/>
  <c r="U378"/>
  <c r="V378" s="1"/>
  <c r="S378"/>
  <c r="T378" s="1"/>
  <c r="R378"/>
  <c r="Z377"/>
  <c r="Y377"/>
  <c r="X377"/>
  <c r="W377"/>
  <c r="V377"/>
  <c r="U377"/>
  <c r="T377"/>
  <c r="S377"/>
  <c r="R377"/>
  <c r="Y376"/>
  <c r="Z376" s="1"/>
  <c r="W376"/>
  <c r="X376" s="1"/>
  <c r="U376"/>
  <c r="V376" s="1"/>
  <c r="S376"/>
  <c r="T376" s="1"/>
  <c r="R376"/>
  <c r="Z375"/>
  <c r="X375"/>
  <c r="V375"/>
  <c r="T375"/>
  <c r="R375"/>
  <c r="Y374"/>
  <c r="Z374" s="1"/>
  <c r="W374"/>
  <c r="X374" s="1"/>
  <c r="U374"/>
  <c r="V374" s="1"/>
  <c r="S374"/>
  <c r="T374" s="1"/>
  <c r="R374"/>
  <c r="Z373"/>
  <c r="Y373"/>
  <c r="X373"/>
  <c r="W373"/>
  <c r="V373"/>
  <c r="U373"/>
  <c r="T373"/>
  <c r="S373"/>
  <c r="R373"/>
  <c r="Y372"/>
  <c r="Z372" s="1"/>
  <c r="W372"/>
  <c r="X372" s="1"/>
  <c r="U372"/>
  <c r="V372" s="1"/>
  <c r="S372"/>
  <c r="T372" s="1"/>
  <c r="R372"/>
  <c r="Z371"/>
  <c r="Y371"/>
  <c r="X371"/>
  <c r="W371"/>
  <c r="V371"/>
  <c r="U371"/>
  <c r="T371"/>
  <c r="S371"/>
  <c r="R371"/>
  <c r="Y370"/>
  <c r="Z370" s="1"/>
  <c r="W370"/>
  <c r="X370" s="1"/>
  <c r="U370"/>
  <c r="V370" s="1"/>
  <c r="S370"/>
  <c r="T370" s="1"/>
  <c r="R370"/>
  <c r="Z369"/>
  <c r="X369"/>
  <c r="V369"/>
  <c r="T369"/>
  <c r="R369"/>
  <c r="Y368"/>
  <c r="Z368" s="1"/>
  <c r="W368"/>
  <c r="X368" s="1"/>
  <c r="U368"/>
  <c r="V368" s="1"/>
  <c r="S368"/>
  <c r="T368" s="1"/>
  <c r="R368"/>
  <c r="Z367"/>
  <c r="Y367"/>
  <c r="X367"/>
  <c r="W367"/>
  <c r="V367"/>
  <c r="U367"/>
  <c r="T367"/>
  <c r="S367"/>
  <c r="R367"/>
  <c r="Y366"/>
  <c r="Z366" s="1"/>
  <c r="W366"/>
  <c r="X366" s="1"/>
  <c r="U366"/>
  <c r="V366" s="1"/>
  <c r="S366"/>
  <c r="T366" s="1"/>
  <c r="R366"/>
  <c r="Z365"/>
  <c r="Y365"/>
  <c r="X365"/>
  <c r="W365"/>
  <c r="V365"/>
  <c r="U365"/>
  <c r="T365"/>
  <c r="S365"/>
  <c r="R365"/>
  <c r="Z364"/>
  <c r="X364"/>
  <c r="V364"/>
  <c r="T364"/>
  <c r="R364"/>
  <c r="Z363"/>
  <c r="Y363"/>
  <c r="X363"/>
  <c r="W363"/>
  <c r="V363"/>
  <c r="U363"/>
  <c r="T363"/>
  <c r="S363"/>
  <c r="R363"/>
  <c r="Y362"/>
  <c r="Z362" s="1"/>
  <c r="W362"/>
  <c r="X362" s="1"/>
  <c r="U362"/>
  <c r="V362" s="1"/>
  <c r="S362"/>
  <c r="T362" s="1"/>
  <c r="R362"/>
  <c r="Z361"/>
  <c r="Y361"/>
  <c r="X361"/>
  <c r="W361"/>
  <c r="V361"/>
  <c r="U361"/>
  <c r="T361"/>
  <c r="S361"/>
  <c r="R361"/>
  <c r="Y360"/>
  <c r="Z360" s="1"/>
  <c r="W360"/>
  <c r="X360" s="1"/>
  <c r="U360"/>
  <c r="V360" s="1"/>
  <c r="S360"/>
  <c r="T360" s="1"/>
  <c r="R360"/>
  <c r="Z359"/>
  <c r="Y359"/>
  <c r="X359"/>
  <c r="W359"/>
  <c r="V359"/>
  <c r="U359"/>
  <c r="T359"/>
  <c r="S359"/>
  <c r="R359"/>
  <c r="Y358"/>
  <c r="Z358" s="1"/>
  <c r="W358"/>
  <c r="X358" s="1"/>
  <c r="U358"/>
  <c r="V358" s="1"/>
  <c r="S358"/>
  <c r="T358" s="1"/>
  <c r="R358"/>
  <c r="Z357"/>
  <c r="Y357"/>
  <c r="X357"/>
  <c r="W357"/>
  <c r="V357"/>
  <c r="U357"/>
  <c r="T357"/>
  <c r="S357"/>
  <c r="R357"/>
  <c r="Y356"/>
  <c r="Z356" s="1"/>
  <c r="W356"/>
  <c r="X356" s="1"/>
  <c r="U356"/>
  <c r="V356" s="1"/>
  <c r="S356"/>
  <c r="T356" s="1"/>
  <c r="R356"/>
  <c r="Z355"/>
  <c r="Y355"/>
  <c r="X355"/>
  <c r="W355"/>
  <c r="V355"/>
  <c r="U355"/>
  <c r="T355"/>
  <c r="S355"/>
  <c r="R355"/>
  <c r="Y354"/>
  <c r="Z354" s="1"/>
  <c r="W354"/>
  <c r="X354" s="1"/>
  <c r="U354"/>
  <c r="V354" s="1"/>
  <c r="S354"/>
  <c r="T354" s="1"/>
  <c r="R354"/>
  <c r="Z353"/>
  <c r="Y353"/>
  <c r="X353"/>
  <c r="W353"/>
  <c r="V353"/>
  <c r="U353"/>
  <c r="T353"/>
  <c r="S353"/>
  <c r="R353"/>
  <c r="Y352"/>
  <c r="Z352" s="1"/>
  <c r="W352"/>
  <c r="X352" s="1"/>
  <c r="U352"/>
  <c r="V352" s="1"/>
  <c r="S352"/>
  <c r="T352" s="1"/>
  <c r="R352"/>
  <c r="Z351"/>
  <c r="Y351"/>
  <c r="X351"/>
  <c r="W351"/>
  <c r="V351"/>
  <c r="U351"/>
  <c r="T351"/>
  <c r="S351"/>
  <c r="R351"/>
  <c r="Y350"/>
  <c r="Z350" s="1"/>
  <c r="W350"/>
  <c r="X350" s="1"/>
  <c r="U350"/>
  <c r="V350" s="1"/>
  <c r="S350"/>
  <c r="T350" s="1"/>
  <c r="R350"/>
  <c r="Z349"/>
  <c r="Y349"/>
  <c r="X349"/>
  <c r="W349"/>
  <c r="V349"/>
  <c r="U349"/>
  <c r="T349"/>
  <c r="S349"/>
  <c r="R349"/>
  <c r="Y348"/>
  <c r="Z348" s="1"/>
  <c r="W348"/>
  <c r="X348" s="1"/>
  <c r="U348"/>
  <c r="V348" s="1"/>
  <c r="S348"/>
  <c r="T348" s="1"/>
  <c r="R348"/>
  <c r="Z347"/>
  <c r="Y347"/>
  <c r="X347"/>
  <c r="W347"/>
  <c r="V347"/>
  <c r="U347"/>
  <c r="T347"/>
  <c r="S347"/>
  <c r="R347"/>
  <c r="Y346"/>
  <c r="Z346" s="1"/>
  <c r="W346"/>
  <c r="X346" s="1"/>
  <c r="U346"/>
  <c r="V346" s="1"/>
  <c r="S346"/>
  <c r="T346" s="1"/>
  <c r="R346"/>
  <c r="Z345"/>
  <c r="Y345"/>
  <c r="X345"/>
  <c r="W345"/>
  <c r="V345"/>
  <c r="U345"/>
  <c r="T345"/>
  <c r="S345"/>
  <c r="R345"/>
  <c r="Y344"/>
  <c r="Z344" s="1"/>
  <c r="W344"/>
  <c r="X344" s="1"/>
  <c r="U344"/>
  <c r="V344" s="1"/>
  <c r="S344"/>
  <c r="T344" s="1"/>
  <c r="R344"/>
  <c r="Z343"/>
  <c r="Y343"/>
  <c r="X343"/>
  <c r="W343"/>
  <c r="V343"/>
  <c r="U343"/>
  <c r="T343"/>
  <c r="S343"/>
  <c r="R343"/>
  <c r="Y342"/>
  <c r="Z342" s="1"/>
  <c r="W342"/>
  <c r="X342" s="1"/>
  <c r="U342"/>
  <c r="V342" s="1"/>
  <c r="S342"/>
  <c r="T342" s="1"/>
  <c r="R342"/>
  <c r="Z341"/>
  <c r="Y341"/>
  <c r="X341"/>
  <c r="W341"/>
  <c r="V341"/>
  <c r="U341"/>
  <c r="T341"/>
  <c r="S341"/>
  <c r="R341"/>
  <c r="Z340"/>
  <c r="X340"/>
  <c r="V340"/>
  <c r="T340"/>
  <c r="R340"/>
  <c r="Z339"/>
  <c r="Y339"/>
  <c r="X339"/>
  <c r="W339"/>
  <c r="V339"/>
  <c r="U339"/>
  <c r="T339"/>
  <c r="S339"/>
  <c r="R339"/>
  <c r="Y338"/>
  <c r="Z338" s="1"/>
  <c r="W338"/>
  <c r="X338" s="1"/>
  <c r="U338"/>
  <c r="V338" s="1"/>
  <c r="S338"/>
  <c r="T338" s="1"/>
  <c r="R338"/>
  <c r="Z337"/>
  <c r="Y337"/>
  <c r="X337"/>
  <c r="W337"/>
  <c r="V337"/>
  <c r="U337"/>
  <c r="T337"/>
  <c r="S337"/>
  <c r="R337"/>
  <c r="Y336"/>
  <c r="Z336" s="1"/>
  <c r="W336"/>
  <c r="X336" s="1"/>
  <c r="U336"/>
  <c r="V336" s="1"/>
  <c r="S336"/>
  <c r="T336" s="1"/>
  <c r="R336"/>
  <c r="Z335"/>
  <c r="Y335"/>
  <c r="X335"/>
  <c r="W335"/>
  <c r="V335"/>
  <c r="U335"/>
  <c r="T335"/>
  <c r="S335"/>
  <c r="R335"/>
  <c r="Y334"/>
  <c r="Z334" s="1"/>
  <c r="W334"/>
  <c r="X334" s="1"/>
  <c r="U334"/>
  <c r="V334" s="1"/>
  <c r="S334"/>
  <c r="T334" s="1"/>
  <c r="R334"/>
  <c r="Z333"/>
  <c r="Y333"/>
  <c r="X333"/>
  <c r="W333"/>
  <c r="V333"/>
  <c r="U333"/>
  <c r="T333"/>
  <c r="S333"/>
  <c r="R333"/>
  <c r="Y332"/>
  <c r="Z332" s="1"/>
  <c r="W332"/>
  <c r="X332" s="1"/>
  <c r="U332"/>
  <c r="V332" s="1"/>
  <c r="S332"/>
  <c r="T332" s="1"/>
  <c r="R332"/>
  <c r="Z331"/>
  <c r="Y331"/>
  <c r="X331"/>
  <c r="W331"/>
  <c r="V331"/>
  <c r="U331"/>
  <c r="T331"/>
  <c r="S331"/>
  <c r="R331"/>
  <c r="Y330"/>
  <c r="Z330" s="1"/>
  <c r="W330"/>
  <c r="X330" s="1"/>
  <c r="U330"/>
  <c r="V330" s="1"/>
  <c r="S330"/>
  <c r="T330" s="1"/>
  <c r="R330"/>
  <c r="Z329"/>
  <c r="Y329"/>
  <c r="X329"/>
  <c r="W329"/>
  <c r="V329"/>
  <c r="U329"/>
  <c r="T329"/>
  <c r="S329"/>
  <c r="R329"/>
  <c r="Y328"/>
  <c r="Z328" s="1"/>
  <c r="W328"/>
  <c r="X328" s="1"/>
  <c r="U328"/>
  <c r="V328" s="1"/>
  <c r="S328"/>
  <c r="T328" s="1"/>
  <c r="R328"/>
  <c r="Z327"/>
  <c r="Y327"/>
  <c r="X327"/>
  <c r="W327"/>
  <c r="V327"/>
  <c r="U327"/>
  <c r="T327"/>
  <c r="S327"/>
  <c r="R327"/>
  <c r="Y326"/>
  <c r="Z326" s="1"/>
  <c r="W326"/>
  <c r="X326" s="1"/>
  <c r="U326"/>
  <c r="V326" s="1"/>
  <c r="S326"/>
  <c r="T326" s="1"/>
  <c r="R326"/>
  <c r="Z325"/>
  <c r="Y325"/>
  <c r="X325"/>
  <c r="W325"/>
  <c r="V325"/>
  <c r="U325"/>
  <c r="T325"/>
  <c r="S325"/>
  <c r="R325"/>
  <c r="Y324"/>
  <c r="Z324" s="1"/>
  <c r="W324"/>
  <c r="X324" s="1"/>
  <c r="U324"/>
  <c r="V324" s="1"/>
  <c r="S324"/>
  <c r="T324" s="1"/>
  <c r="R324"/>
  <c r="Z323"/>
  <c r="Y323"/>
  <c r="X323"/>
  <c r="W323"/>
  <c r="V323"/>
  <c r="U323"/>
  <c r="T323"/>
  <c r="S323"/>
  <c r="R323"/>
  <c r="Y322"/>
  <c r="Z322" s="1"/>
  <c r="W322"/>
  <c r="X322" s="1"/>
  <c r="U322"/>
  <c r="V322" s="1"/>
  <c r="S322"/>
  <c r="T322" s="1"/>
  <c r="R322"/>
  <c r="Z321"/>
  <c r="Y321"/>
  <c r="X321"/>
  <c r="W321"/>
  <c r="V321"/>
  <c r="U321"/>
  <c r="T321"/>
  <c r="S321"/>
  <c r="R321"/>
  <c r="Y320"/>
  <c r="Z320" s="1"/>
  <c r="W320"/>
  <c r="X320" s="1"/>
  <c r="U320"/>
  <c r="V320" s="1"/>
  <c r="S320"/>
  <c r="T320" s="1"/>
  <c r="R320"/>
  <c r="Z319"/>
  <c r="Y319"/>
  <c r="X319"/>
  <c r="W319"/>
  <c r="V319"/>
  <c r="U319"/>
  <c r="T319"/>
  <c r="S319"/>
  <c r="R319"/>
  <c r="Z318"/>
  <c r="X318"/>
  <c r="V318"/>
  <c r="T318"/>
  <c r="R318"/>
  <c r="Z317"/>
  <c r="Y317"/>
  <c r="X317"/>
  <c r="W317"/>
  <c r="V317"/>
  <c r="U317"/>
  <c r="T317"/>
  <c r="S317"/>
  <c r="R317"/>
  <c r="Y316"/>
  <c r="Z316" s="1"/>
  <c r="W316"/>
  <c r="X316" s="1"/>
  <c r="U316"/>
  <c r="V316" s="1"/>
  <c r="S316"/>
  <c r="T316" s="1"/>
  <c r="R316"/>
  <c r="Z315"/>
  <c r="X315"/>
  <c r="V315"/>
  <c r="T315"/>
  <c r="R315"/>
  <c r="Y314"/>
  <c r="Z314" s="1"/>
  <c r="W314"/>
  <c r="X314" s="1"/>
  <c r="U314"/>
  <c r="V314" s="1"/>
  <c r="S314"/>
  <c r="T314" s="1"/>
  <c r="R314"/>
  <c r="Z313"/>
  <c r="X313"/>
  <c r="V313"/>
  <c r="T313"/>
  <c r="R313"/>
  <c r="Z312"/>
  <c r="X312"/>
  <c r="V312"/>
  <c r="T312"/>
  <c r="R312"/>
  <c r="Z311"/>
  <c r="Y311"/>
  <c r="X311"/>
  <c r="W311"/>
  <c r="V311"/>
  <c r="U311"/>
  <c r="T311"/>
  <c r="S311"/>
  <c r="R311"/>
  <c r="Y310"/>
  <c r="Z310" s="1"/>
  <c r="W310"/>
  <c r="X310" s="1"/>
  <c r="U310"/>
  <c r="V310" s="1"/>
  <c r="S310"/>
  <c r="T310" s="1"/>
  <c r="R310"/>
  <c r="Z309"/>
  <c r="Y309"/>
  <c r="X309"/>
  <c r="W309"/>
  <c r="V309"/>
  <c r="U309"/>
  <c r="T309"/>
  <c r="S309"/>
  <c r="R309"/>
  <c r="Y308"/>
  <c r="Z308" s="1"/>
  <c r="W308"/>
  <c r="X308" s="1"/>
  <c r="U308"/>
  <c r="V308" s="1"/>
  <c r="S308"/>
  <c r="T308" s="1"/>
  <c r="R308"/>
  <c r="Z307"/>
  <c r="Y307"/>
  <c r="X307"/>
  <c r="W307"/>
  <c r="V307"/>
  <c r="U307"/>
  <c r="T307"/>
  <c r="S307"/>
  <c r="R307"/>
  <c r="Y306"/>
  <c r="Z306" s="1"/>
  <c r="W306"/>
  <c r="X306" s="1"/>
  <c r="U306"/>
  <c r="V306" s="1"/>
  <c r="S306"/>
  <c r="T306" s="1"/>
  <c r="R306"/>
  <c r="Z305"/>
  <c r="Y305"/>
  <c r="X305"/>
  <c r="W305"/>
  <c r="V305"/>
  <c r="U305"/>
  <c r="T305"/>
  <c r="S305"/>
  <c r="R305"/>
  <c r="Y304"/>
  <c r="Z304" s="1"/>
  <c r="W304"/>
  <c r="X304" s="1"/>
  <c r="U304"/>
  <c r="V304" s="1"/>
  <c r="S304"/>
  <c r="T304" s="1"/>
  <c r="R304"/>
  <c r="Z303"/>
  <c r="Y303"/>
  <c r="X303"/>
  <c r="W303"/>
  <c r="V303"/>
  <c r="U303"/>
  <c r="T303"/>
  <c r="S303"/>
  <c r="R303"/>
  <c r="Y302"/>
  <c r="Z302" s="1"/>
  <c r="W302"/>
  <c r="X302" s="1"/>
  <c r="U302"/>
  <c r="V302" s="1"/>
  <c r="S302"/>
  <c r="T302" s="1"/>
  <c r="R302"/>
  <c r="Z301"/>
  <c r="Y301"/>
  <c r="X301"/>
  <c r="W301"/>
  <c r="V301"/>
  <c r="U301"/>
  <c r="T301"/>
  <c r="S301"/>
  <c r="R301"/>
  <c r="Y300"/>
  <c r="Z300" s="1"/>
  <c r="W300"/>
  <c r="X300" s="1"/>
  <c r="U300"/>
  <c r="V300" s="1"/>
  <c r="S300"/>
  <c r="T300" s="1"/>
  <c r="R300"/>
  <c r="Z299"/>
  <c r="Y299"/>
  <c r="X299"/>
  <c r="W299"/>
  <c r="V299"/>
  <c r="U299"/>
  <c r="T299"/>
  <c r="S299"/>
  <c r="R299"/>
  <c r="Y298"/>
  <c r="Z298" s="1"/>
  <c r="W298"/>
  <c r="X298" s="1"/>
  <c r="U298"/>
  <c r="V298" s="1"/>
  <c r="S298"/>
  <c r="T298" s="1"/>
  <c r="R298"/>
  <c r="Z297"/>
  <c r="Y297"/>
  <c r="X297"/>
  <c r="W297"/>
  <c r="V297"/>
  <c r="U297"/>
  <c r="T297"/>
  <c r="S297"/>
  <c r="R297"/>
  <c r="Y296"/>
  <c r="Z296" s="1"/>
  <c r="W296"/>
  <c r="X296" s="1"/>
  <c r="U296"/>
  <c r="V296" s="1"/>
  <c r="S296"/>
  <c r="T296" s="1"/>
  <c r="R296"/>
  <c r="Z295"/>
  <c r="Y295"/>
  <c r="X295"/>
  <c r="W295"/>
  <c r="V295"/>
  <c r="U295"/>
  <c r="T295"/>
  <c r="S295"/>
  <c r="R295"/>
  <c r="Y294"/>
  <c r="Z294" s="1"/>
  <c r="W294"/>
  <c r="X294" s="1"/>
  <c r="U294"/>
  <c r="V294" s="1"/>
  <c r="S294"/>
  <c r="T294" s="1"/>
  <c r="R294"/>
  <c r="Z293"/>
  <c r="Y293"/>
  <c r="X293"/>
  <c r="W293"/>
  <c r="V293"/>
  <c r="U293"/>
  <c r="T293"/>
  <c r="S293"/>
  <c r="R293"/>
  <c r="Y292"/>
  <c r="Z292" s="1"/>
  <c r="W292"/>
  <c r="X292" s="1"/>
  <c r="U292"/>
  <c r="V292" s="1"/>
  <c r="S292"/>
  <c r="T292" s="1"/>
  <c r="R292"/>
  <c r="Z291"/>
  <c r="Y291"/>
  <c r="X291"/>
  <c r="W291"/>
  <c r="V291"/>
  <c r="U291"/>
  <c r="T291"/>
  <c r="S291"/>
  <c r="R291"/>
  <c r="Y290"/>
  <c r="Z290" s="1"/>
  <c r="W290"/>
  <c r="X290" s="1"/>
  <c r="U290"/>
  <c r="V290" s="1"/>
  <c r="S290"/>
  <c r="T290" s="1"/>
  <c r="R290"/>
  <c r="Z289"/>
  <c r="Y289"/>
  <c r="X289"/>
  <c r="W289"/>
  <c r="V289"/>
  <c r="U289"/>
  <c r="T289"/>
  <c r="S289"/>
  <c r="R289"/>
  <c r="Y288"/>
  <c r="Z288" s="1"/>
  <c r="W288"/>
  <c r="X288" s="1"/>
  <c r="U288"/>
  <c r="V288" s="1"/>
  <c r="S288"/>
  <c r="T288" s="1"/>
  <c r="R288"/>
  <c r="Z287"/>
  <c r="Y287"/>
  <c r="X287"/>
  <c r="W287"/>
  <c r="V287"/>
  <c r="U287"/>
  <c r="T287"/>
  <c r="S287"/>
  <c r="R287"/>
  <c r="Y286"/>
  <c r="Z286" s="1"/>
  <c r="W286"/>
  <c r="X286" s="1"/>
  <c r="U286"/>
  <c r="V286" s="1"/>
  <c r="S286"/>
  <c r="T286" s="1"/>
  <c r="R286"/>
  <c r="Z285"/>
  <c r="Y285"/>
  <c r="X285"/>
  <c r="W285"/>
  <c r="V285"/>
  <c r="U285"/>
  <c r="T285"/>
  <c r="S285"/>
  <c r="R285"/>
  <c r="Y284"/>
  <c r="Z284" s="1"/>
  <c r="W284"/>
  <c r="X284" s="1"/>
  <c r="U284"/>
  <c r="V284" s="1"/>
  <c r="S284"/>
  <c r="T284" s="1"/>
  <c r="R284"/>
  <c r="Z283"/>
  <c r="Y283"/>
  <c r="X283"/>
  <c r="W283"/>
  <c r="V283"/>
  <c r="U283"/>
  <c r="T283"/>
  <c r="S283"/>
  <c r="R283"/>
  <c r="Y282"/>
  <c r="Z282" s="1"/>
  <c r="W282"/>
  <c r="X282" s="1"/>
  <c r="U282"/>
  <c r="V282" s="1"/>
  <c r="S282"/>
  <c r="T282" s="1"/>
  <c r="R282"/>
  <c r="Z281"/>
  <c r="Y281"/>
  <c r="X281"/>
  <c r="W281"/>
  <c r="V281"/>
  <c r="U281"/>
  <c r="T281"/>
  <c r="S281"/>
  <c r="R281"/>
  <c r="Y280"/>
  <c r="Z280" s="1"/>
  <c r="W280"/>
  <c r="X280" s="1"/>
  <c r="U280"/>
  <c r="V280" s="1"/>
  <c r="S280"/>
  <c r="T280" s="1"/>
  <c r="R280"/>
  <c r="Z279"/>
  <c r="Y279"/>
  <c r="X279"/>
  <c r="W279"/>
  <c r="V279"/>
  <c r="U279"/>
  <c r="T279"/>
  <c r="S279"/>
  <c r="R279"/>
  <c r="Y278"/>
  <c r="Z278" s="1"/>
  <c r="W278"/>
  <c r="X278" s="1"/>
  <c r="U278"/>
  <c r="V278" s="1"/>
  <c r="S278"/>
  <c r="T278" s="1"/>
  <c r="R278"/>
  <c r="Z277"/>
  <c r="Y277"/>
  <c r="X277"/>
  <c r="W277"/>
  <c r="V277"/>
  <c r="U277"/>
  <c r="T277"/>
  <c r="S277"/>
  <c r="R277"/>
  <c r="Y276"/>
  <c r="Z276" s="1"/>
  <c r="W276"/>
  <c r="X276" s="1"/>
  <c r="U276"/>
  <c r="V276" s="1"/>
  <c r="S276"/>
  <c r="T276" s="1"/>
  <c r="R276"/>
  <c r="Z275"/>
  <c r="Y275"/>
  <c r="X275"/>
  <c r="W275"/>
  <c r="V275"/>
  <c r="U275"/>
  <c r="T275"/>
  <c r="S275"/>
  <c r="R275"/>
  <c r="Y274"/>
  <c r="Z274" s="1"/>
  <c r="W274"/>
  <c r="X274" s="1"/>
  <c r="U274"/>
  <c r="V274" s="1"/>
  <c r="S274"/>
  <c r="T274" s="1"/>
  <c r="R274"/>
  <c r="Z273"/>
  <c r="Y273"/>
  <c r="X273"/>
  <c r="W273"/>
  <c r="V273"/>
  <c r="U273"/>
  <c r="T273"/>
  <c r="S273"/>
  <c r="R273"/>
  <c r="Y272"/>
  <c r="Z272" s="1"/>
  <c r="W272"/>
  <c r="X272" s="1"/>
  <c r="U272"/>
  <c r="V272" s="1"/>
  <c r="S272"/>
  <c r="T272" s="1"/>
  <c r="R272"/>
  <c r="Z271"/>
  <c r="Y271"/>
  <c r="X271"/>
  <c r="W271"/>
  <c r="V271"/>
  <c r="U271"/>
  <c r="T271"/>
  <c r="S271"/>
  <c r="R271"/>
  <c r="Y270"/>
  <c r="Z270" s="1"/>
  <c r="W270"/>
  <c r="X270" s="1"/>
  <c r="U270"/>
  <c r="V270" s="1"/>
  <c r="S270"/>
  <c r="T270" s="1"/>
  <c r="R270"/>
  <c r="Z269"/>
  <c r="Y269"/>
  <c r="X269"/>
  <c r="W269"/>
  <c r="V269"/>
  <c r="U269"/>
  <c r="T269"/>
  <c r="S269"/>
  <c r="R269"/>
  <c r="Y268"/>
  <c r="Z268" s="1"/>
  <c r="W268"/>
  <c r="X268" s="1"/>
  <c r="U268"/>
  <c r="V268" s="1"/>
  <c r="S268"/>
  <c r="T268" s="1"/>
  <c r="R268"/>
  <c r="Z267"/>
  <c r="Y267"/>
  <c r="X267"/>
  <c r="W267"/>
  <c r="V267"/>
  <c r="U267"/>
  <c r="T267"/>
  <c r="S267"/>
  <c r="R267"/>
  <c r="Y266"/>
  <c r="Z266" s="1"/>
  <c r="W266"/>
  <c r="X266" s="1"/>
  <c r="U266"/>
  <c r="V266" s="1"/>
  <c r="S266"/>
  <c r="T266" s="1"/>
  <c r="R266"/>
  <c r="Z265"/>
  <c r="Y265"/>
  <c r="X265"/>
  <c r="W265"/>
  <c r="V265"/>
  <c r="U265"/>
  <c r="T265"/>
  <c r="S265"/>
  <c r="R265"/>
  <c r="Y264"/>
  <c r="Z264" s="1"/>
  <c r="W264"/>
  <c r="X264" s="1"/>
  <c r="U264"/>
  <c r="V264" s="1"/>
  <c r="S264"/>
  <c r="T264" s="1"/>
  <c r="R264"/>
  <c r="Z263"/>
  <c r="Y263"/>
  <c r="X263"/>
  <c r="W263"/>
  <c r="V263"/>
  <c r="U263"/>
  <c r="T263"/>
  <c r="S263"/>
  <c r="R263"/>
  <c r="Y262"/>
  <c r="Z262" s="1"/>
  <c r="W262"/>
  <c r="X262" s="1"/>
  <c r="U262"/>
  <c r="V262" s="1"/>
  <c r="S262"/>
  <c r="T262" s="1"/>
  <c r="R262"/>
  <c r="Z261"/>
  <c r="Y261"/>
  <c r="X261"/>
  <c r="W261"/>
  <c r="V261"/>
  <c r="U261"/>
  <c r="T261"/>
  <c r="S261"/>
  <c r="R261"/>
  <c r="Y260"/>
  <c r="Z260" s="1"/>
  <c r="W260"/>
  <c r="X260" s="1"/>
  <c r="U260"/>
  <c r="V260" s="1"/>
  <c r="S260"/>
  <c r="T260" s="1"/>
  <c r="R260"/>
  <c r="Z259"/>
  <c r="Y259"/>
  <c r="X259"/>
  <c r="W259"/>
  <c r="V259"/>
  <c r="U259"/>
  <c r="T259"/>
  <c r="S259"/>
  <c r="R259"/>
  <c r="Y258"/>
  <c r="Z258" s="1"/>
  <c r="W258"/>
  <c r="X258" s="1"/>
  <c r="U258"/>
  <c r="V258" s="1"/>
  <c r="S258"/>
  <c r="T258" s="1"/>
  <c r="R258"/>
  <c r="Z257"/>
  <c r="Y257"/>
  <c r="X257"/>
  <c r="W257"/>
  <c r="V257"/>
  <c r="U257"/>
  <c r="T257"/>
  <c r="S257"/>
  <c r="R257"/>
  <c r="Y256"/>
  <c r="Z256" s="1"/>
  <c r="W256"/>
  <c r="X256" s="1"/>
  <c r="U256"/>
  <c r="V256" s="1"/>
  <c r="S256"/>
  <c r="T256" s="1"/>
  <c r="R256"/>
  <c r="Z255"/>
  <c r="Y255"/>
  <c r="X255"/>
  <c r="W255"/>
  <c r="V255"/>
  <c r="U255"/>
  <c r="T255"/>
  <c r="S255"/>
  <c r="R255"/>
  <c r="Y254"/>
  <c r="Z254" s="1"/>
  <c r="W254"/>
  <c r="X254" s="1"/>
  <c r="U254"/>
  <c r="V254" s="1"/>
  <c r="S254"/>
  <c r="T254" s="1"/>
  <c r="R254"/>
  <c r="Z253"/>
  <c r="Y253"/>
  <c r="X253"/>
  <c r="W253"/>
  <c r="V253"/>
  <c r="U253"/>
  <c r="T253"/>
  <c r="S253"/>
  <c r="R253"/>
  <c r="Y252"/>
  <c r="Z252" s="1"/>
  <c r="W252"/>
  <c r="X252" s="1"/>
  <c r="U252"/>
  <c r="V252" s="1"/>
  <c r="S252"/>
  <c r="T252" s="1"/>
  <c r="R252"/>
  <c r="Z251"/>
  <c r="Y251"/>
  <c r="X251"/>
  <c r="W251"/>
  <c r="V251"/>
  <c r="U251"/>
  <c r="T251"/>
  <c r="S251"/>
  <c r="R251"/>
  <c r="Y250"/>
  <c r="Z250" s="1"/>
  <c r="W250"/>
  <c r="X250" s="1"/>
  <c r="U250"/>
  <c r="V250" s="1"/>
  <c r="S250"/>
  <c r="T250" s="1"/>
  <c r="R250"/>
  <c r="Z249"/>
  <c r="Y249"/>
  <c r="X249"/>
  <c r="W249"/>
  <c r="V249"/>
  <c r="U249"/>
  <c r="T249"/>
  <c r="S249"/>
  <c r="R249"/>
  <c r="Y248"/>
  <c r="Z248" s="1"/>
  <c r="W248"/>
  <c r="X248" s="1"/>
  <c r="U248"/>
  <c r="V248" s="1"/>
  <c r="S248"/>
  <c r="T248" s="1"/>
  <c r="R248"/>
  <c r="Z247"/>
  <c r="Y247"/>
  <c r="X247"/>
  <c r="W247"/>
  <c r="V247"/>
  <c r="U247"/>
  <c r="T247"/>
  <c r="S247"/>
  <c r="R247"/>
  <c r="Y246"/>
  <c r="Z246" s="1"/>
  <c r="W246"/>
  <c r="X246" s="1"/>
  <c r="U246"/>
  <c r="V246" s="1"/>
  <c r="S246"/>
  <c r="T246" s="1"/>
  <c r="R246"/>
  <c r="Z245"/>
  <c r="Y245"/>
  <c r="X245"/>
  <c r="W245"/>
  <c r="V245"/>
  <c r="U245"/>
  <c r="T245"/>
  <c r="S245"/>
  <c r="R245"/>
  <c r="Y244"/>
  <c r="Z244" s="1"/>
  <c r="W244"/>
  <c r="X244" s="1"/>
  <c r="U244"/>
  <c r="V244" s="1"/>
  <c r="S244"/>
  <c r="T244" s="1"/>
  <c r="R244"/>
  <c r="Z243"/>
  <c r="X243"/>
  <c r="V243"/>
  <c r="T243"/>
  <c r="R243"/>
  <c r="Y242"/>
  <c r="Z242" s="1"/>
  <c r="W242"/>
  <c r="X242" s="1"/>
  <c r="U242"/>
  <c r="V242" s="1"/>
  <c r="S242"/>
  <c r="T242" s="1"/>
  <c r="R242"/>
  <c r="Z241"/>
  <c r="Y241"/>
  <c r="X241"/>
  <c r="W241"/>
  <c r="V241"/>
  <c r="U241"/>
  <c r="T241"/>
  <c r="S241"/>
  <c r="R241"/>
  <c r="Y240"/>
  <c r="Z240" s="1"/>
  <c r="W240"/>
  <c r="X240" s="1"/>
  <c r="U240"/>
  <c r="V240" s="1"/>
  <c r="S240"/>
  <c r="T240" s="1"/>
  <c r="R240"/>
  <c r="Z239"/>
  <c r="Y239"/>
  <c r="X239"/>
  <c r="W239"/>
  <c r="V239"/>
  <c r="U239"/>
  <c r="T239"/>
  <c r="S239"/>
  <c r="R239"/>
  <c r="Y238"/>
  <c r="Z238" s="1"/>
  <c r="W238"/>
  <c r="X238" s="1"/>
  <c r="U238"/>
  <c r="V238" s="1"/>
  <c r="S238"/>
  <c r="T238" s="1"/>
  <c r="R238"/>
  <c r="Z237"/>
  <c r="Y237"/>
  <c r="X237"/>
  <c r="W237"/>
  <c r="V237"/>
  <c r="U237"/>
  <c r="T237"/>
  <c r="S237"/>
  <c r="R237"/>
  <c r="Y236"/>
  <c r="Z236" s="1"/>
  <c r="W236"/>
  <c r="X236" s="1"/>
  <c r="U236"/>
  <c r="V236" s="1"/>
  <c r="S236"/>
  <c r="T236" s="1"/>
  <c r="R236"/>
  <c r="Z235"/>
  <c r="Y235"/>
  <c r="X235"/>
  <c r="W235"/>
  <c r="V235"/>
  <c r="U235"/>
  <c r="T235"/>
  <c r="S235"/>
  <c r="R235"/>
  <c r="Y234"/>
  <c r="Z234" s="1"/>
  <c r="W234"/>
  <c r="X234" s="1"/>
  <c r="U234"/>
  <c r="V234" s="1"/>
  <c r="S234"/>
  <c r="T234" s="1"/>
  <c r="R234"/>
  <c r="Z233"/>
  <c r="Y233"/>
  <c r="X233"/>
  <c r="W233"/>
  <c r="V233"/>
  <c r="U233"/>
  <c r="T233"/>
  <c r="S233"/>
  <c r="R233"/>
  <c r="Y232"/>
  <c r="Z232" s="1"/>
  <c r="W232"/>
  <c r="X232" s="1"/>
  <c r="U232"/>
  <c r="V232" s="1"/>
  <c r="S232"/>
  <c r="T232" s="1"/>
  <c r="R232"/>
  <c r="Z231"/>
  <c r="Y231"/>
  <c r="X231"/>
  <c r="W231"/>
  <c r="V231"/>
  <c r="U231"/>
  <c r="T231"/>
  <c r="S231"/>
  <c r="R231"/>
  <c r="Y230"/>
  <c r="Z230" s="1"/>
  <c r="W230"/>
  <c r="X230" s="1"/>
  <c r="U230"/>
  <c r="V230" s="1"/>
  <c r="S230"/>
  <c r="T230" s="1"/>
  <c r="R230"/>
  <c r="Z229"/>
  <c r="X229"/>
  <c r="V229"/>
  <c r="T229"/>
  <c r="R229"/>
  <c r="Y228"/>
  <c r="Z228" s="1"/>
  <c r="W228"/>
  <c r="X228" s="1"/>
  <c r="U228"/>
  <c r="V228" s="1"/>
  <c r="S228"/>
  <c r="T228" s="1"/>
  <c r="R228"/>
  <c r="Z227"/>
  <c r="Y227"/>
  <c r="X227"/>
  <c r="W227"/>
  <c r="V227"/>
  <c r="U227"/>
  <c r="T227"/>
  <c r="S227"/>
  <c r="R227"/>
  <c r="Y226"/>
  <c r="Z226" s="1"/>
  <c r="W226"/>
  <c r="X226" s="1"/>
  <c r="U226"/>
  <c r="V226" s="1"/>
  <c r="S226"/>
  <c r="T226" s="1"/>
  <c r="R226"/>
  <c r="Z225"/>
  <c r="Y225"/>
  <c r="X225"/>
  <c r="W225"/>
  <c r="V225"/>
  <c r="U225"/>
  <c r="T225"/>
  <c r="S225"/>
  <c r="R225"/>
  <c r="Y224"/>
  <c r="Z224" s="1"/>
  <c r="W224"/>
  <c r="X224" s="1"/>
  <c r="U224"/>
  <c r="V224" s="1"/>
  <c r="S224"/>
  <c r="T224" s="1"/>
  <c r="R224"/>
  <c r="Z223"/>
  <c r="Y223"/>
  <c r="X223"/>
  <c r="W223"/>
  <c r="V223"/>
  <c r="U223"/>
  <c r="T223"/>
  <c r="S223"/>
  <c r="R223"/>
  <c r="Y222"/>
  <c r="Z222" s="1"/>
  <c r="W222"/>
  <c r="X222" s="1"/>
  <c r="U222"/>
  <c r="V222" s="1"/>
  <c r="S222"/>
  <c r="T222" s="1"/>
  <c r="R222"/>
  <c r="Z221"/>
  <c r="Y221"/>
  <c r="X221"/>
  <c r="W221"/>
  <c r="V221"/>
  <c r="U221"/>
  <c r="T221"/>
  <c r="S221"/>
  <c r="R221"/>
  <c r="Y220"/>
  <c r="Z220" s="1"/>
  <c r="W220"/>
  <c r="X220" s="1"/>
  <c r="U220"/>
  <c r="V220" s="1"/>
  <c r="S220"/>
  <c r="T220" s="1"/>
  <c r="R220"/>
  <c r="Z219"/>
  <c r="Y219"/>
  <c r="X219"/>
  <c r="W219"/>
  <c r="V219"/>
  <c r="U219"/>
  <c r="T219"/>
  <c r="S219"/>
  <c r="R219"/>
  <c r="Y218"/>
  <c r="Z218" s="1"/>
  <c r="W218"/>
  <c r="X218" s="1"/>
  <c r="U218"/>
  <c r="V218" s="1"/>
  <c r="S218"/>
  <c r="T218" s="1"/>
  <c r="R218"/>
  <c r="Z217"/>
  <c r="X217"/>
  <c r="V217"/>
  <c r="T217"/>
  <c r="R217"/>
  <c r="Y216"/>
  <c r="Z216" s="1"/>
  <c r="W216"/>
  <c r="X216" s="1"/>
  <c r="U216"/>
  <c r="V216" s="1"/>
  <c r="S216"/>
  <c r="T216" s="1"/>
  <c r="R216"/>
  <c r="Z215"/>
  <c r="Y215"/>
  <c r="X215"/>
  <c r="W215"/>
  <c r="V215"/>
  <c r="U215"/>
  <c r="T215"/>
  <c r="S215"/>
  <c r="R215"/>
  <c r="Y214"/>
  <c r="Z214" s="1"/>
  <c r="W214"/>
  <c r="X214" s="1"/>
  <c r="U214"/>
  <c r="V214" s="1"/>
  <c r="S214"/>
  <c r="T214" s="1"/>
  <c r="R214"/>
  <c r="Z213"/>
  <c r="Y213"/>
  <c r="X213"/>
  <c r="W213"/>
  <c r="V213"/>
  <c r="U213"/>
  <c r="T213"/>
  <c r="S213"/>
  <c r="R213"/>
  <c r="Y212"/>
  <c r="Z212" s="1"/>
  <c r="W212"/>
  <c r="X212" s="1"/>
  <c r="U212"/>
  <c r="V212" s="1"/>
  <c r="S212"/>
  <c r="T212" s="1"/>
  <c r="R212"/>
  <c r="Z211"/>
  <c r="Y211"/>
  <c r="X211"/>
  <c r="W211"/>
  <c r="V211"/>
  <c r="U211"/>
  <c r="T211"/>
  <c r="S211"/>
  <c r="R211"/>
  <c r="Y210"/>
  <c r="Z210" s="1"/>
  <c r="W210"/>
  <c r="X210" s="1"/>
  <c r="U210"/>
  <c r="V210" s="1"/>
  <c r="S210"/>
  <c r="T210" s="1"/>
  <c r="R210"/>
  <c r="Z209"/>
  <c r="Y209"/>
  <c r="X209"/>
  <c r="W209"/>
  <c r="V209"/>
  <c r="U209"/>
  <c r="T209"/>
  <c r="S209"/>
  <c r="R209"/>
  <c r="Z208"/>
  <c r="X208"/>
  <c r="V208"/>
  <c r="T208"/>
  <c r="R208"/>
  <c r="Z207"/>
  <c r="Y207"/>
  <c r="X207"/>
  <c r="W207"/>
  <c r="V207"/>
  <c r="U207"/>
  <c r="T207"/>
  <c r="S207"/>
  <c r="R207"/>
  <c r="Y206"/>
  <c r="Z206" s="1"/>
  <c r="W206"/>
  <c r="X206" s="1"/>
  <c r="U206"/>
  <c r="V206" s="1"/>
  <c r="S206"/>
  <c r="T206" s="1"/>
  <c r="R206"/>
  <c r="Z205"/>
  <c r="Y205"/>
  <c r="X205"/>
  <c r="W205"/>
  <c r="V205"/>
  <c r="U205"/>
  <c r="T205"/>
  <c r="S205"/>
  <c r="R205"/>
  <c r="Y204"/>
  <c r="Z204" s="1"/>
  <c r="W204"/>
  <c r="X204" s="1"/>
  <c r="U204"/>
  <c r="V204" s="1"/>
  <c r="S204"/>
  <c r="T204" s="1"/>
  <c r="R204"/>
  <c r="Z203"/>
  <c r="Y203"/>
  <c r="X203"/>
  <c r="W203"/>
  <c r="V203"/>
  <c r="U203"/>
  <c r="T203"/>
  <c r="S203"/>
  <c r="R203"/>
  <c r="Y202"/>
  <c r="Z202" s="1"/>
  <c r="W202"/>
  <c r="X202" s="1"/>
  <c r="U202"/>
  <c r="V202" s="1"/>
  <c r="S202"/>
  <c r="T202" s="1"/>
  <c r="R202"/>
  <c r="Z201"/>
  <c r="Y201"/>
  <c r="X201"/>
  <c r="W201"/>
  <c r="V201"/>
  <c r="U201"/>
  <c r="T201"/>
  <c r="S201"/>
  <c r="R201"/>
  <c r="Y200"/>
  <c r="Z200" s="1"/>
  <c r="W200"/>
  <c r="X200" s="1"/>
  <c r="U200"/>
  <c r="V200" s="1"/>
  <c r="S200"/>
  <c r="T200" s="1"/>
  <c r="R200"/>
  <c r="Z199"/>
  <c r="Y199"/>
  <c r="X199"/>
  <c r="W199"/>
  <c r="V199"/>
  <c r="U199"/>
  <c r="T199"/>
  <c r="S199"/>
  <c r="R199"/>
  <c r="Y198"/>
  <c r="Z198" s="1"/>
  <c r="W198"/>
  <c r="X198" s="1"/>
  <c r="U198"/>
  <c r="V198" s="1"/>
  <c r="S198"/>
  <c r="T198" s="1"/>
  <c r="R198"/>
  <c r="Z197"/>
  <c r="Y197"/>
  <c r="X197"/>
  <c r="W197"/>
  <c r="V197"/>
  <c r="U197"/>
  <c r="T197"/>
  <c r="S197"/>
  <c r="R197"/>
  <c r="Y196"/>
  <c r="Z196" s="1"/>
  <c r="W196"/>
  <c r="X196" s="1"/>
  <c r="U196"/>
  <c r="V196" s="1"/>
  <c r="S196"/>
  <c r="T196" s="1"/>
  <c r="R196"/>
  <c r="Z195"/>
  <c r="Y195"/>
  <c r="X195"/>
  <c r="W195"/>
  <c r="V195"/>
  <c r="U195"/>
  <c r="T195"/>
  <c r="S195"/>
  <c r="R195"/>
  <c r="Y194"/>
  <c r="Z194" s="1"/>
  <c r="W194"/>
  <c r="X194" s="1"/>
  <c r="U194"/>
  <c r="V194" s="1"/>
  <c r="S194"/>
  <c r="T194" s="1"/>
  <c r="R194"/>
  <c r="Z193"/>
  <c r="Y193"/>
  <c r="X193"/>
  <c r="W193"/>
  <c r="V193"/>
  <c r="U193"/>
  <c r="T193"/>
  <c r="S193"/>
  <c r="R193"/>
  <c r="Y192"/>
  <c r="Z192" s="1"/>
  <c r="W192"/>
  <c r="X192" s="1"/>
  <c r="U192"/>
  <c r="V192" s="1"/>
  <c r="S192"/>
  <c r="T192" s="1"/>
  <c r="R192"/>
  <c r="Z191"/>
  <c r="Y191"/>
  <c r="X191"/>
  <c r="W191"/>
  <c r="V191"/>
  <c r="U191"/>
  <c r="T191"/>
  <c r="S191"/>
  <c r="R191"/>
  <c r="Y190"/>
  <c r="Z190" s="1"/>
  <c r="W190"/>
  <c r="X190" s="1"/>
  <c r="U190"/>
  <c r="V190" s="1"/>
  <c r="S190"/>
  <c r="T190" s="1"/>
  <c r="R190"/>
  <c r="Z189"/>
  <c r="Y189"/>
  <c r="X189"/>
  <c r="W189"/>
  <c r="V189"/>
  <c r="U189"/>
  <c r="T189"/>
  <c r="S189"/>
  <c r="R189"/>
  <c r="Y188"/>
  <c r="Z188" s="1"/>
  <c r="W188"/>
  <c r="X188" s="1"/>
  <c r="U188"/>
  <c r="V188" s="1"/>
  <c r="S188"/>
  <c r="T188" s="1"/>
  <c r="R188"/>
  <c r="Z187"/>
  <c r="Y187"/>
  <c r="X187"/>
  <c r="W187"/>
  <c r="V187"/>
  <c r="U187"/>
  <c r="T187"/>
  <c r="S187"/>
  <c r="R187"/>
  <c r="Y186"/>
  <c r="Z186" s="1"/>
  <c r="W186"/>
  <c r="X186" s="1"/>
  <c r="U186"/>
  <c r="V186" s="1"/>
  <c r="S186"/>
  <c r="T186" s="1"/>
  <c r="R186"/>
  <c r="Z185"/>
  <c r="Y185"/>
  <c r="X185"/>
  <c r="W185"/>
  <c r="V185"/>
  <c r="U185"/>
  <c r="T185"/>
  <c r="S185"/>
  <c r="R185"/>
  <c r="Y184"/>
  <c r="Z184" s="1"/>
  <c r="W184"/>
  <c r="X184" s="1"/>
  <c r="U184"/>
  <c r="V184" s="1"/>
  <c r="S184"/>
  <c r="T184" s="1"/>
  <c r="R184"/>
  <c r="Z183"/>
  <c r="Y183"/>
  <c r="X183"/>
  <c r="W183"/>
  <c r="V183"/>
  <c r="U183"/>
  <c r="T183"/>
  <c r="S183"/>
  <c r="R183"/>
  <c r="Y182"/>
  <c r="Z182" s="1"/>
  <c r="W182"/>
  <c r="X182" s="1"/>
  <c r="U182"/>
  <c r="V182" s="1"/>
  <c r="S182"/>
  <c r="T182" s="1"/>
  <c r="R182"/>
  <c r="Z181"/>
  <c r="Y181"/>
  <c r="X181"/>
  <c r="W181"/>
  <c r="V181"/>
  <c r="U181"/>
  <c r="T181"/>
  <c r="S181"/>
  <c r="R181"/>
  <c r="Y180"/>
  <c r="Z180" s="1"/>
  <c r="W180"/>
  <c r="X180" s="1"/>
  <c r="U180"/>
  <c r="V180" s="1"/>
  <c r="S180"/>
  <c r="T180" s="1"/>
  <c r="R180"/>
  <c r="Z179"/>
  <c r="Y179"/>
  <c r="X179"/>
  <c r="W179"/>
  <c r="V179"/>
  <c r="U179"/>
  <c r="T179"/>
  <c r="S179"/>
  <c r="R179"/>
  <c r="Y178"/>
  <c r="Z178" s="1"/>
  <c r="W178"/>
  <c r="X178" s="1"/>
  <c r="U178"/>
  <c r="V178" s="1"/>
  <c r="S178"/>
  <c r="T178" s="1"/>
  <c r="R178"/>
  <c r="Z177"/>
  <c r="X177"/>
  <c r="V177"/>
  <c r="T177"/>
  <c r="R177"/>
  <c r="Y176"/>
  <c r="Z176" s="1"/>
  <c r="W176"/>
  <c r="X176" s="1"/>
  <c r="U176"/>
  <c r="V176" s="1"/>
  <c r="S176"/>
  <c r="T176" s="1"/>
  <c r="R176"/>
  <c r="Z175"/>
  <c r="X175"/>
  <c r="V175"/>
  <c r="T175"/>
  <c r="R175"/>
  <c r="Y174"/>
  <c r="Z174" s="1"/>
  <c r="W174"/>
  <c r="X174" s="1"/>
  <c r="U174"/>
  <c r="V174" s="1"/>
  <c r="S174"/>
  <c r="T174" s="1"/>
  <c r="R174"/>
  <c r="Z173"/>
  <c r="Y173"/>
  <c r="X173"/>
  <c r="W173"/>
  <c r="V173"/>
  <c r="U173"/>
  <c r="T173"/>
  <c r="S173"/>
  <c r="R173"/>
  <c r="Y172"/>
  <c r="Z172" s="1"/>
  <c r="W172"/>
  <c r="X172" s="1"/>
  <c r="U172"/>
  <c r="V172" s="1"/>
  <c r="S172"/>
  <c r="T172" s="1"/>
  <c r="R172"/>
  <c r="Z171"/>
  <c r="Y171"/>
  <c r="X171"/>
  <c r="W171"/>
  <c r="V171"/>
  <c r="U171"/>
  <c r="T171"/>
  <c r="S171"/>
  <c r="R171"/>
  <c r="Y170"/>
  <c r="Z170" s="1"/>
  <c r="W170"/>
  <c r="X170" s="1"/>
  <c r="U170"/>
  <c r="V170" s="1"/>
  <c r="S170"/>
  <c r="T170" s="1"/>
  <c r="R170"/>
  <c r="Z169"/>
  <c r="Y169"/>
  <c r="X169"/>
  <c r="W169"/>
  <c r="V169"/>
  <c r="U169"/>
  <c r="T169"/>
  <c r="S169"/>
  <c r="R169"/>
  <c r="Y168"/>
  <c r="Z168" s="1"/>
  <c r="W168"/>
  <c r="X168" s="1"/>
  <c r="U168"/>
  <c r="V168" s="1"/>
  <c r="S168"/>
  <c r="T168" s="1"/>
  <c r="R168"/>
  <c r="Z167"/>
  <c r="Y167"/>
  <c r="X167"/>
  <c r="W167"/>
  <c r="V167"/>
  <c r="U167"/>
  <c r="T167"/>
  <c r="S167"/>
  <c r="R167"/>
  <c r="Y166"/>
  <c r="Z166" s="1"/>
  <c r="W166"/>
  <c r="X166" s="1"/>
  <c r="U166"/>
  <c r="V166" s="1"/>
  <c r="S166"/>
  <c r="T166" s="1"/>
  <c r="R166"/>
  <c r="Z165"/>
  <c r="Y165"/>
  <c r="X165"/>
  <c r="W165"/>
  <c r="V165"/>
  <c r="U165"/>
  <c r="T165"/>
  <c r="S165"/>
  <c r="R165"/>
  <c r="Y164"/>
  <c r="Z164" s="1"/>
  <c r="W164"/>
  <c r="X164" s="1"/>
  <c r="U164"/>
  <c r="V164" s="1"/>
  <c r="S164"/>
  <c r="T164" s="1"/>
  <c r="R164"/>
  <c r="Z163"/>
  <c r="Y163"/>
  <c r="X163"/>
  <c r="W163"/>
  <c r="V163"/>
  <c r="U163"/>
  <c r="T163"/>
  <c r="S163"/>
  <c r="R163"/>
  <c r="Y162"/>
  <c r="Z162" s="1"/>
  <c r="W162"/>
  <c r="X162" s="1"/>
  <c r="U162"/>
  <c r="V162" s="1"/>
  <c r="S162"/>
  <c r="T162" s="1"/>
  <c r="R162"/>
  <c r="Z161"/>
  <c r="Y161"/>
  <c r="X161"/>
  <c r="W161"/>
  <c r="V161"/>
  <c r="U161"/>
  <c r="T161"/>
  <c r="S161"/>
  <c r="R161"/>
  <c r="Y160"/>
  <c r="Z160" s="1"/>
  <c r="W160"/>
  <c r="X160" s="1"/>
  <c r="U160"/>
  <c r="V160" s="1"/>
  <c r="S160"/>
  <c r="T160" s="1"/>
  <c r="R160"/>
  <c r="Z159"/>
  <c r="Y159"/>
  <c r="X159"/>
  <c r="W159"/>
  <c r="V159"/>
  <c r="U159"/>
  <c r="T159"/>
  <c r="S159"/>
  <c r="R159"/>
  <c r="Y158"/>
  <c r="Z158" s="1"/>
  <c r="W158"/>
  <c r="X158" s="1"/>
  <c r="U158"/>
  <c r="V158" s="1"/>
  <c r="S158"/>
  <c r="T158" s="1"/>
  <c r="R158"/>
  <c r="Z157"/>
  <c r="Y157"/>
  <c r="X157"/>
  <c r="W157"/>
  <c r="V157"/>
  <c r="U157"/>
  <c r="T157"/>
  <c r="S157"/>
  <c r="R157"/>
  <c r="Y156"/>
  <c r="Z156" s="1"/>
  <c r="W156"/>
  <c r="X156" s="1"/>
  <c r="U156"/>
  <c r="V156" s="1"/>
  <c r="S156"/>
  <c r="T156" s="1"/>
  <c r="R156"/>
  <c r="Z155"/>
  <c r="Y155"/>
  <c r="X155"/>
  <c r="W155"/>
  <c r="V155"/>
  <c r="U155"/>
  <c r="T155"/>
  <c r="S155"/>
  <c r="R155"/>
  <c r="Y154"/>
  <c r="Z154" s="1"/>
  <c r="W154"/>
  <c r="X154" s="1"/>
  <c r="U154"/>
  <c r="V154" s="1"/>
  <c r="S154"/>
  <c r="T154" s="1"/>
  <c r="R154"/>
  <c r="Z153"/>
  <c r="Y153"/>
  <c r="X153"/>
  <c r="W153"/>
  <c r="V153"/>
  <c r="U153"/>
  <c r="T153"/>
  <c r="S153"/>
  <c r="R153"/>
  <c r="Y152"/>
  <c r="Z152" s="1"/>
  <c r="W152"/>
  <c r="X152" s="1"/>
  <c r="U152"/>
  <c r="V152" s="1"/>
  <c r="S152"/>
  <c r="T152" s="1"/>
  <c r="R152"/>
  <c r="Z151"/>
  <c r="Y151"/>
  <c r="X151"/>
  <c r="W151"/>
  <c r="V151"/>
  <c r="U151"/>
  <c r="T151"/>
  <c r="S151"/>
  <c r="R151"/>
  <c r="Y150"/>
  <c r="Z150" s="1"/>
  <c r="W150"/>
  <c r="X150" s="1"/>
  <c r="U150"/>
  <c r="V150" s="1"/>
  <c r="S150"/>
  <c r="T150" s="1"/>
  <c r="R150"/>
  <c r="Z149"/>
  <c r="Y149"/>
  <c r="X149"/>
  <c r="W149"/>
  <c r="V149"/>
  <c r="U149"/>
  <c r="T149"/>
  <c r="S149"/>
  <c r="R149"/>
  <c r="Y148"/>
  <c r="Z148" s="1"/>
  <c r="W148"/>
  <c r="X148" s="1"/>
  <c r="U148"/>
  <c r="V148" s="1"/>
  <c r="S148"/>
  <c r="T148" s="1"/>
  <c r="R148"/>
  <c r="Z147"/>
  <c r="Y147"/>
  <c r="X147"/>
  <c r="W147"/>
  <c r="V147"/>
  <c r="U147"/>
  <c r="T147"/>
  <c r="S147"/>
  <c r="R147"/>
  <c r="Y146"/>
  <c r="Z146" s="1"/>
  <c r="W146"/>
  <c r="X146" s="1"/>
  <c r="U146"/>
  <c r="V146" s="1"/>
  <c r="S146"/>
  <c r="T146" s="1"/>
  <c r="R146"/>
  <c r="Z145"/>
  <c r="Y145"/>
  <c r="X145"/>
  <c r="W145"/>
  <c r="V145"/>
  <c r="U145"/>
  <c r="T145"/>
  <c r="S145"/>
  <c r="R145"/>
  <c r="Y144"/>
  <c r="Z144" s="1"/>
  <c r="W144"/>
  <c r="X144" s="1"/>
  <c r="U144"/>
  <c r="V144" s="1"/>
  <c r="S144"/>
  <c r="T144" s="1"/>
  <c r="R144"/>
  <c r="Z143"/>
  <c r="Y143"/>
  <c r="X143"/>
  <c r="W143"/>
  <c r="V143"/>
  <c r="U143"/>
  <c r="T143"/>
  <c r="S143"/>
  <c r="R143"/>
  <c r="Y142"/>
  <c r="Z142" s="1"/>
  <c r="W142"/>
  <c r="X142" s="1"/>
  <c r="U142"/>
  <c r="V142" s="1"/>
  <c r="S142"/>
  <c r="T142" s="1"/>
  <c r="R142"/>
  <c r="Z141"/>
  <c r="X141"/>
  <c r="V141"/>
  <c r="T141"/>
  <c r="R141"/>
  <c r="Y140"/>
  <c r="Z140" s="1"/>
  <c r="W140"/>
  <c r="X140" s="1"/>
  <c r="U140"/>
  <c r="V140" s="1"/>
  <c r="S140"/>
  <c r="T140" s="1"/>
  <c r="R140"/>
  <c r="Z139"/>
  <c r="Y139"/>
  <c r="X139"/>
  <c r="W139"/>
  <c r="V139"/>
  <c r="U139"/>
  <c r="T139"/>
  <c r="S139"/>
  <c r="R139"/>
  <c r="Y138"/>
  <c r="Z138" s="1"/>
  <c r="W138"/>
  <c r="X138" s="1"/>
  <c r="U138"/>
  <c r="V138" s="1"/>
  <c r="S138"/>
  <c r="T138" s="1"/>
  <c r="R138"/>
  <c r="Z137"/>
  <c r="Y137"/>
  <c r="X137"/>
  <c r="W137"/>
  <c r="V137"/>
  <c r="U137"/>
  <c r="T137"/>
  <c r="S137"/>
  <c r="R137"/>
  <c r="Y136"/>
  <c r="Z136" s="1"/>
  <c r="W136"/>
  <c r="X136" s="1"/>
  <c r="U136"/>
  <c r="V136" s="1"/>
  <c r="S136"/>
  <c r="T136" s="1"/>
  <c r="R136"/>
  <c r="Z135"/>
  <c r="Y135"/>
  <c r="X135"/>
  <c r="W135"/>
  <c r="V135"/>
  <c r="U135"/>
  <c r="T135"/>
  <c r="S135"/>
  <c r="R135"/>
  <c r="Y134"/>
  <c r="Z134" s="1"/>
  <c r="W134"/>
  <c r="X134" s="1"/>
  <c r="U134"/>
  <c r="V134" s="1"/>
  <c r="S134"/>
  <c r="T134" s="1"/>
  <c r="R134"/>
  <c r="Z133"/>
  <c r="Y133"/>
  <c r="X133"/>
  <c r="W133"/>
  <c r="V133"/>
  <c r="U133"/>
  <c r="T133"/>
  <c r="S133"/>
  <c r="R133"/>
  <c r="Y132"/>
  <c r="Z132" s="1"/>
  <c r="W132"/>
  <c r="X132" s="1"/>
  <c r="U132"/>
  <c r="V132" s="1"/>
  <c r="S132"/>
  <c r="T132" s="1"/>
  <c r="R132"/>
  <c r="Z131"/>
  <c r="Y131"/>
  <c r="X131"/>
  <c r="W131"/>
  <c r="V131"/>
  <c r="U131"/>
  <c r="T131"/>
  <c r="S131"/>
  <c r="R131"/>
  <c r="Y130"/>
  <c r="Z130" s="1"/>
  <c r="W130"/>
  <c r="X130" s="1"/>
  <c r="U130"/>
  <c r="V130" s="1"/>
  <c r="S130"/>
  <c r="T130" s="1"/>
  <c r="R130"/>
  <c r="Z129"/>
  <c r="Y129"/>
  <c r="X129"/>
  <c r="W129"/>
  <c r="V129"/>
  <c r="U129"/>
  <c r="T129"/>
  <c r="S129"/>
  <c r="R129"/>
  <c r="Y128"/>
  <c r="Z128" s="1"/>
  <c r="W128"/>
  <c r="X128" s="1"/>
  <c r="U128"/>
  <c r="V128" s="1"/>
  <c r="S128"/>
  <c r="T128" s="1"/>
  <c r="R128"/>
  <c r="Z127"/>
  <c r="Y127"/>
  <c r="X127"/>
  <c r="W127"/>
  <c r="V127"/>
  <c r="U127"/>
  <c r="T127"/>
  <c r="S127"/>
  <c r="R127"/>
  <c r="Y126"/>
  <c r="Z126" s="1"/>
  <c r="W126"/>
  <c r="X126" s="1"/>
  <c r="U126"/>
  <c r="V126" s="1"/>
  <c r="S126"/>
  <c r="T126" s="1"/>
  <c r="R126"/>
  <c r="Z125"/>
  <c r="Y125"/>
  <c r="X125"/>
  <c r="W125"/>
  <c r="V125"/>
  <c r="U125"/>
  <c r="T125"/>
  <c r="S125"/>
  <c r="R125"/>
  <c r="Y124"/>
  <c r="Z124" s="1"/>
  <c r="W124"/>
  <c r="X124" s="1"/>
  <c r="U124"/>
  <c r="V124" s="1"/>
  <c r="S124"/>
  <c r="T124" s="1"/>
  <c r="R124"/>
  <c r="Z123"/>
  <c r="Y123"/>
  <c r="X123"/>
  <c r="W123"/>
  <c r="V123"/>
  <c r="U123"/>
  <c r="T123"/>
  <c r="S123"/>
  <c r="R123"/>
  <c r="Y122"/>
  <c r="Z122" s="1"/>
  <c r="W122"/>
  <c r="X122" s="1"/>
  <c r="U122"/>
  <c r="V122" s="1"/>
  <c r="S122"/>
  <c r="T122" s="1"/>
  <c r="R122"/>
  <c r="Z121"/>
  <c r="Y121"/>
  <c r="X121"/>
  <c r="W121"/>
  <c r="V121"/>
  <c r="U121"/>
  <c r="T121"/>
  <c r="S121"/>
  <c r="R121"/>
  <c r="Y120"/>
  <c r="Z120" s="1"/>
  <c r="W120"/>
  <c r="X120" s="1"/>
  <c r="U120"/>
  <c r="V120" s="1"/>
  <c r="S120"/>
  <c r="T120" s="1"/>
  <c r="R120"/>
  <c r="Z119"/>
  <c r="Y119"/>
  <c r="X119"/>
  <c r="W119"/>
  <c r="V119"/>
  <c r="U119"/>
  <c r="T119"/>
  <c r="S119"/>
  <c r="R119"/>
  <c r="Y118"/>
  <c r="Z118" s="1"/>
  <c r="W118"/>
  <c r="X118" s="1"/>
  <c r="U118"/>
  <c r="V118" s="1"/>
  <c r="S118"/>
  <c r="T118" s="1"/>
  <c r="R118"/>
  <c r="Z117"/>
  <c r="Y117"/>
  <c r="X117"/>
  <c r="W117"/>
  <c r="V117"/>
  <c r="U117"/>
  <c r="T117"/>
  <c r="S117"/>
  <c r="R117"/>
  <c r="Y116"/>
  <c r="Z116" s="1"/>
  <c r="W116"/>
  <c r="X116" s="1"/>
  <c r="U116"/>
  <c r="V116" s="1"/>
  <c r="S116"/>
  <c r="T116" s="1"/>
  <c r="R116"/>
  <c r="Z115"/>
  <c r="Y115"/>
  <c r="X115"/>
  <c r="W115"/>
  <c r="V115"/>
  <c r="U115"/>
  <c r="T115"/>
  <c r="S115"/>
  <c r="R115"/>
  <c r="Y114"/>
  <c r="Z114" s="1"/>
  <c r="W114"/>
  <c r="X114" s="1"/>
  <c r="U114"/>
  <c r="V114" s="1"/>
  <c r="S114"/>
  <c r="T114" s="1"/>
  <c r="R114"/>
  <c r="Z113"/>
  <c r="Y113"/>
  <c r="X113"/>
  <c r="W113"/>
  <c r="V113"/>
  <c r="U113"/>
  <c r="T113"/>
  <c r="S113"/>
  <c r="R113"/>
  <c r="Y112"/>
  <c r="X112"/>
  <c r="W112"/>
  <c r="V112"/>
  <c r="U112"/>
  <c r="T112"/>
  <c r="S112"/>
  <c r="R112"/>
  <c r="Y111"/>
  <c r="Z111" s="1"/>
  <c r="W111"/>
  <c r="X111" s="1"/>
  <c r="U111"/>
  <c r="V111" s="1"/>
  <c r="S111"/>
  <c r="T111" s="1"/>
  <c r="R111"/>
  <c r="Z110"/>
  <c r="Y110"/>
  <c r="X110"/>
  <c r="W110"/>
  <c r="V110"/>
  <c r="U110"/>
  <c r="T110"/>
  <c r="S110"/>
  <c r="R110"/>
  <c r="Z109"/>
  <c r="X109"/>
  <c r="V109"/>
  <c r="T109"/>
  <c r="R109"/>
  <c r="Z108"/>
  <c r="Y108"/>
  <c r="X108"/>
  <c r="W108"/>
  <c r="V108"/>
  <c r="U108"/>
  <c r="T108"/>
  <c r="S108"/>
  <c r="R108"/>
  <c r="Y107"/>
  <c r="Z107" s="1"/>
  <c r="W107"/>
  <c r="X107" s="1"/>
  <c r="U107"/>
  <c r="V107" s="1"/>
  <c r="S107"/>
  <c r="T107" s="1"/>
  <c r="R107"/>
  <c r="Z106"/>
  <c r="Y106"/>
  <c r="X106"/>
  <c r="W106"/>
  <c r="V106"/>
  <c r="U106"/>
  <c r="T106"/>
  <c r="S106"/>
  <c r="R106"/>
  <c r="Y105"/>
  <c r="Z105" s="1"/>
  <c r="W105"/>
  <c r="X105" s="1"/>
  <c r="U105"/>
  <c r="V105" s="1"/>
  <c r="S105"/>
  <c r="T105" s="1"/>
  <c r="R105"/>
  <c r="Z104"/>
  <c r="Y104"/>
  <c r="X104"/>
  <c r="W104"/>
  <c r="V104"/>
  <c r="U104"/>
  <c r="T104"/>
  <c r="S104"/>
  <c r="R104"/>
  <c r="Y103"/>
  <c r="Z103" s="1"/>
  <c r="W103"/>
  <c r="X103" s="1"/>
  <c r="U103"/>
  <c r="V103" s="1"/>
  <c r="S103"/>
  <c r="T103" s="1"/>
  <c r="R103"/>
  <c r="Z102"/>
  <c r="Y102"/>
  <c r="X102"/>
  <c r="W102"/>
  <c r="V102"/>
  <c r="U102"/>
  <c r="T102"/>
  <c r="S102"/>
  <c r="R102"/>
  <c r="Y101"/>
  <c r="Z101" s="1"/>
  <c r="W101"/>
  <c r="X101" s="1"/>
  <c r="U101"/>
  <c r="V101" s="1"/>
  <c r="S101"/>
  <c r="T101" s="1"/>
  <c r="R101"/>
  <c r="Z100"/>
  <c r="Y100"/>
  <c r="X100"/>
  <c r="W100"/>
  <c r="V100"/>
  <c r="U100"/>
  <c r="T100"/>
  <c r="S100"/>
  <c r="R100"/>
  <c r="Y99"/>
  <c r="Z99" s="1"/>
  <c r="W99"/>
  <c r="X99" s="1"/>
  <c r="U99"/>
  <c r="V99" s="1"/>
  <c r="S99"/>
  <c r="T99" s="1"/>
  <c r="R99"/>
  <c r="Z98"/>
  <c r="Y98"/>
  <c r="X98"/>
  <c r="W98"/>
  <c r="V98"/>
  <c r="U98"/>
  <c r="T98"/>
  <c r="S98"/>
  <c r="R98"/>
  <c r="Y97"/>
  <c r="Z97" s="1"/>
  <c r="W97"/>
  <c r="X97" s="1"/>
  <c r="U97"/>
  <c r="V97" s="1"/>
  <c r="S97"/>
  <c r="T97" s="1"/>
  <c r="R97"/>
  <c r="Z96"/>
  <c r="Y96"/>
  <c r="X96"/>
  <c r="W96"/>
  <c r="V96"/>
  <c r="U96"/>
  <c r="T96"/>
  <c r="S96"/>
  <c r="R96"/>
  <c r="Y95"/>
  <c r="Z95" s="1"/>
  <c r="W95"/>
  <c r="X95" s="1"/>
  <c r="U95"/>
  <c r="V95" s="1"/>
  <c r="S95"/>
  <c r="T95" s="1"/>
  <c r="R95"/>
  <c r="Z94"/>
  <c r="Y94"/>
  <c r="X94"/>
  <c r="W94"/>
  <c r="V94"/>
  <c r="U94"/>
  <c r="T94"/>
  <c r="S94"/>
  <c r="R94"/>
  <c r="Y93"/>
  <c r="Z93" s="1"/>
  <c r="W93"/>
  <c r="X93" s="1"/>
  <c r="U93"/>
  <c r="V93" s="1"/>
  <c r="S93"/>
  <c r="T93" s="1"/>
  <c r="R93"/>
  <c r="Z92"/>
  <c r="Y92"/>
  <c r="X92"/>
  <c r="W92"/>
  <c r="V92"/>
  <c r="U92"/>
  <c r="T92"/>
  <c r="S92"/>
  <c r="R92"/>
  <c r="Y91"/>
  <c r="Z91" s="1"/>
  <c r="W91"/>
  <c r="X91" s="1"/>
  <c r="U91"/>
  <c r="V91" s="1"/>
  <c r="S91"/>
  <c r="T91" s="1"/>
  <c r="R91"/>
  <c r="Z90"/>
  <c r="Y90"/>
  <c r="X90"/>
  <c r="W90"/>
  <c r="V90"/>
  <c r="U90"/>
  <c r="T90"/>
  <c r="S90"/>
  <c r="R90"/>
  <c r="Y89"/>
  <c r="Z89" s="1"/>
  <c r="W89"/>
  <c r="X89" s="1"/>
  <c r="U89"/>
  <c r="V89" s="1"/>
  <c r="S89"/>
  <c r="T89" s="1"/>
  <c r="R89"/>
  <c r="Z88"/>
  <c r="Y88"/>
  <c r="X88"/>
  <c r="W88"/>
  <c r="V88"/>
  <c r="U88"/>
  <c r="T88"/>
  <c r="S88"/>
  <c r="R88"/>
  <c r="Y87"/>
  <c r="Z87" s="1"/>
  <c r="W87"/>
  <c r="X87" s="1"/>
  <c r="U87"/>
  <c r="V87" s="1"/>
  <c r="S87"/>
  <c r="T87" s="1"/>
  <c r="R87"/>
  <c r="Z86"/>
  <c r="Y86"/>
  <c r="X86"/>
  <c r="W86"/>
  <c r="V86"/>
  <c r="U86"/>
  <c r="T86"/>
  <c r="S86"/>
  <c r="R86"/>
  <c r="Y85"/>
  <c r="Z85" s="1"/>
  <c r="W85"/>
  <c r="X85" s="1"/>
  <c r="U85"/>
  <c r="V85" s="1"/>
  <c r="S85"/>
  <c r="T85" s="1"/>
  <c r="R85"/>
  <c r="Z84"/>
  <c r="Y84"/>
  <c r="X84"/>
  <c r="W84"/>
  <c r="V84"/>
  <c r="U84"/>
  <c r="T84"/>
  <c r="S84"/>
  <c r="R84"/>
  <c r="Y83"/>
  <c r="Z83" s="1"/>
  <c r="W83"/>
  <c r="X83" s="1"/>
  <c r="U83"/>
  <c r="V83" s="1"/>
  <c r="S83"/>
  <c r="T83" s="1"/>
  <c r="R83"/>
  <c r="Z82"/>
  <c r="Y82"/>
  <c r="X82"/>
  <c r="W82"/>
  <c r="V82"/>
  <c r="U82"/>
  <c r="T82"/>
  <c r="S82"/>
  <c r="R82"/>
  <c r="Y81"/>
  <c r="Z81" s="1"/>
  <c r="W81"/>
  <c r="X81" s="1"/>
  <c r="U81"/>
  <c r="V81" s="1"/>
  <c r="S81"/>
  <c r="T81" s="1"/>
  <c r="R81"/>
  <c r="Z80"/>
  <c r="Y80"/>
  <c r="X80"/>
  <c r="W80"/>
  <c r="V80"/>
  <c r="U80"/>
  <c r="T80"/>
  <c r="S80"/>
  <c r="R80"/>
  <c r="Y79"/>
  <c r="Z79" s="1"/>
  <c r="W79"/>
  <c r="X79" s="1"/>
  <c r="U79"/>
  <c r="V79" s="1"/>
  <c r="S79"/>
  <c r="T79" s="1"/>
  <c r="R79"/>
  <c r="Z78"/>
  <c r="Y78"/>
  <c r="X78"/>
  <c r="W78"/>
  <c r="V78"/>
  <c r="U78"/>
  <c r="T78"/>
  <c r="S78"/>
  <c r="R78"/>
  <c r="Y77"/>
  <c r="Z77" s="1"/>
  <c r="W77"/>
  <c r="X77" s="1"/>
  <c r="U77"/>
  <c r="V77" s="1"/>
  <c r="S77"/>
  <c r="T77" s="1"/>
  <c r="R77"/>
  <c r="Z76"/>
  <c r="Y76"/>
  <c r="X76"/>
  <c r="W76"/>
  <c r="V76"/>
  <c r="U76"/>
  <c r="T76"/>
  <c r="S76"/>
  <c r="R76"/>
  <c r="Y75"/>
  <c r="Z75" s="1"/>
  <c r="W75"/>
  <c r="X75" s="1"/>
  <c r="U75"/>
  <c r="V75" s="1"/>
  <c r="S75"/>
  <c r="T75" s="1"/>
  <c r="R75"/>
  <c r="Z74"/>
  <c r="Y74"/>
  <c r="X74"/>
  <c r="W74"/>
  <c r="V74"/>
  <c r="U74"/>
  <c r="T74"/>
  <c r="S74"/>
  <c r="R74"/>
  <c r="Y73"/>
  <c r="Z73" s="1"/>
  <c r="W73"/>
  <c r="X73" s="1"/>
  <c r="U73"/>
  <c r="V73" s="1"/>
  <c r="S73"/>
  <c r="T73" s="1"/>
  <c r="R73"/>
  <c r="Z72"/>
  <c r="Y72"/>
  <c r="X72"/>
  <c r="W72"/>
  <c r="V72"/>
  <c r="U72"/>
  <c r="T72"/>
  <c r="S72"/>
  <c r="R72"/>
  <c r="Y71"/>
  <c r="Z71" s="1"/>
  <c r="W71"/>
  <c r="X71" s="1"/>
  <c r="U71"/>
  <c r="V71" s="1"/>
  <c r="S71"/>
  <c r="T71" s="1"/>
  <c r="R71"/>
  <c r="Z70"/>
  <c r="Y70"/>
  <c r="X70"/>
  <c r="W70"/>
  <c r="V70"/>
  <c r="U70"/>
  <c r="T70"/>
  <c r="S70"/>
  <c r="R70"/>
  <c r="Y69"/>
  <c r="Z69" s="1"/>
  <c r="W69"/>
  <c r="X69" s="1"/>
  <c r="U69"/>
  <c r="V69" s="1"/>
  <c r="S69"/>
  <c r="T69" s="1"/>
  <c r="R69"/>
  <c r="Z68"/>
  <c r="X68"/>
  <c r="V68"/>
  <c r="T68"/>
  <c r="R68"/>
  <c r="Y67"/>
  <c r="Z67" s="1"/>
  <c r="W67"/>
  <c r="X67" s="1"/>
  <c r="U67"/>
  <c r="V67" s="1"/>
  <c r="S67"/>
  <c r="T67" s="1"/>
  <c r="R67"/>
  <c r="Z66"/>
  <c r="Y66"/>
  <c r="X66"/>
  <c r="W66"/>
  <c r="V66"/>
  <c r="U66"/>
  <c r="T66"/>
  <c r="S66"/>
  <c r="R66"/>
  <c r="Y65"/>
  <c r="Z65" s="1"/>
  <c r="W65"/>
  <c r="X65" s="1"/>
  <c r="U65"/>
  <c r="V65" s="1"/>
  <c r="S65"/>
  <c r="T65" s="1"/>
  <c r="R65"/>
  <c r="Z64"/>
  <c r="Y64"/>
  <c r="X64"/>
  <c r="W64"/>
  <c r="V64"/>
  <c r="U64"/>
  <c r="T64"/>
  <c r="S64"/>
  <c r="R64"/>
  <c r="Y63"/>
  <c r="Z63" s="1"/>
  <c r="W63"/>
  <c r="X63" s="1"/>
  <c r="U63"/>
  <c r="V63" s="1"/>
  <c r="S63"/>
  <c r="T63" s="1"/>
  <c r="R63"/>
  <c r="Z62"/>
  <c r="Y62"/>
  <c r="X62"/>
  <c r="W62"/>
  <c r="V62"/>
  <c r="U62"/>
  <c r="T62"/>
  <c r="S62"/>
  <c r="R62"/>
  <c r="Y61"/>
  <c r="Z61" s="1"/>
  <c r="W61"/>
  <c r="X61" s="1"/>
  <c r="U61"/>
  <c r="V61" s="1"/>
  <c r="S61"/>
  <c r="T61" s="1"/>
  <c r="R61"/>
  <c r="Z60"/>
  <c r="Y60"/>
  <c r="X60"/>
  <c r="W60"/>
  <c r="V60"/>
  <c r="U60"/>
  <c r="T60"/>
  <c r="S60"/>
  <c r="R60"/>
  <c r="Y59"/>
  <c r="Z59" s="1"/>
  <c r="W59"/>
  <c r="X59" s="1"/>
  <c r="U59"/>
  <c r="V59" s="1"/>
  <c r="S59"/>
  <c r="T59" s="1"/>
  <c r="R59"/>
  <c r="Z58"/>
  <c r="Y58"/>
  <c r="X58"/>
  <c r="W58"/>
  <c r="V58"/>
  <c r="U58"/>
  <c r="T58"/>
  <c r="S58"/>
  <c r="R58"/>
  <c r="Y57"/>
  <c r="Z57" s="1"/>
  <c r="W57"/>
  <c r="X57" s="1"/>
  <c r="U57"/>
  <c r="V57" s="1"/>
  <c r="S57"/>
  <c r="T57" s="1"/>
  <c r="R57"/>
  <c r="Z56"/>
  <c r="Y56"/>
  <c r="X56"/>
  <c r="W56"/>
  <c r="V56"/>
  <c r="U56"/>
  <c r="T56"/>
  <c r="S56"/>
  <c r="R56"/>
  <c r="Y55"/>
  <c r="Z55" s="1"/>
  <c r="W55"/>
  <c r="X55" s="1"/>
  <c r="U55"/>
  <c r="V55" s="1"/>
  <c r="S55"/>
  <c r="T55" s="1"/>
  <c r="R55"/>
  <c r="Z54"/>
  <c r="Y54"/>
  <c r="X54"/>
  <c r="W54"/>
  <c r="V54"/>
  <c r="U54"/>
  <c r="T54"/>
  <c r="S54"/>
  <c r="R54"/>
  <c r="Y53"/>
  <c r="Z53" s="1"/>
  <c r="W53"/>
  <c r="X53" s="1"/>
  <c r="U53"/>
  <c r="V53" s="1"/>
  <c r="S53"/>
  <c r="T53" s="1"/>
  <c r="R53"/>
  <c r="Z52"/>
  <c r="Y52"/>
  <c r="X52"/>
  <c r="W52"/>
  <c r="V52"/>
  <c r="U52"/>
  <c r="T52"/>
  <c r="S52"/>
  <c r="R52"/>
  <c r="Y51"/>
  <c r="Z51" s="1"/>
  <c r="W51"/>
  <c r="X51" s="1"/>
  <c r="U51"/>
  <c r="V51" s="1"/>
  <c r="S51"/>
  <c r="T51" s="1"/>
  <c r="R51"/>
  <c r="Z50"/>
  <c r="Y50"/>
  <c r="X50"/>
  <c r="W50"/>
  <c r="V50"/>
  <c r="U50"/>
  <c r="T50"/>
  <c r="S50"/>
  <c r="R50"/>
  <c r="Z49"/>
  <c r="X49"/>
  <c r="V49"/>
  <c r="T49"/>
  <c r="R49"/>
  <c r="Z48"/>
  <c r="Y48"/>
  <c r="X48"/>
  <c r="W48"/>
  <c r="V48"/>
  <c r="U48"/>
  <c r="T48"/>
  <c r="S48"/>
  <c r="R48"/>
  <c r="Y47"/>
  <c r="Z47" s="1"/>
  <c r="W47"/>
  <c r="X47" s="1"/>
  <c r="U47"/>
  <c r="V47" s="1"/>
  <c r="S47"/>
  <c r="T47" s="1"/>
  <c r="R47"/>
  <c r="Z46"/>
  <c r="Y46"/>
  <c r="X46"/>
  <c r="W46"/>
  <c r="V46"/>
  <c r="U46"/>
  <c r="T46"/>
  <c r="S46"/>
  <c r="R46"/>
  <c r="Y45"/>
  <c r="Z45" s="1"/>
  <c r="W45"/>
  <c r="X45" s="1"/>
  <c r="U45"/>
  <c r="V45" s="1"/>
  <c r="S45"/>
  <c r="T45" s="1"/>
  <c r="R45"/>
  <c r="Z44"/>
  <c r="Y44"/>
  <c r="X44"/>
  <c r="W44"/>
  <c r="V44"/>
  <c r="U44"/>
  <c r="T44"/>
  <c r="S44"/>
  <c r="R44"/>
  <c r="Y43"/>
  <c r="Z43" s="1"/>
  <c r="W43"/>
  <c r="X43" s="1"/>
  <c r="U43"/>
  <c r="V43" s="1"/>
  <c r="S43"/>
  <c r="T43" s="1"/>
  <c r="R43"/>
  <c r="Z42"/>
  <c r="Y42"/>
  <c r="X42"/>
  <c r="W42"/>
  <c r="V42"/>
  <c r="U42"/>
  <c r="T42"/>
  <c r="S42"/>
  <c r="R42"/>
  <c r="Y41"/>
  <c r="Z41" s="1"/>
  <c r="W41"/>
  <c r="X41" s="1"/>
  <c r="U41"/>
  <c r="V41" s="1"/>
  <c r="S41"/>
  <c r="T41" s="1"/>
  <c r="R41"/>
  <c r="Z40"/>
  <c r="Y40"/>
  <c r="X40"/>
  <c r="W40"/>
  <c r="V40"/>
  <c r="U40"/>
  <c r="T40"/>
  <c r="S40"/>
  <c r="R40"/>
  <c r="Y39"/>
  <c r="Z39" s="1"/>
  <c r="W39"/>
  <c r="X39" s="1"/>
  <c r="U39"/>
  <c r="V39" s="1"/>
  <c r="S39"/>
  <c r="T39" s="1"/>
  <c r="R39"/>
  <c r="Z38"/>
  <c r="Y38"/>
  <c r="X38"/>
  <c r="W38"/>
  <c r="V38"/>
  <c r="U38"/>
  <c r="T38"/>
  <c r="S38"/>
  <c r="R38"/>
  <c r="Y37"/>
  <c r="Z37" s="1"/>
  <c r="W37"/>
  <c r="X37" s="1"/>
  <c r="U37"/>
  <c r="V37" s="1"/>
  <c r="S37"/>
  <c r="T37" s="1"/>
  <c r="R37"/>
  <c r="Z36"/>
  <c r="Y36"/>
  <c r="X36"/>
  <c r="W36"/>
  <c r="V36"/>
  <c r="U36"/>
  <c r="T36"/>
  <c r="S36"/>
  <c r="R36"/>
  <c r="Y35"/>
  <c r="Z35" s="1"/>
  <c r="W35"/>
  <c r="X35" s="1"/>
  <c r="U35"/>
  <c r="V35" s="1"/>
  <c r="S35"/>
  <c r="T35" s="1"/>
  <c r="R35"/>
  <c r="Z34"/>
  <c r="Y34"/>
  <c r="X34"/>
  <c r="W34"/>
  <c r="V34"/>
  <c r="U34"/>
  <c r="T34"/>
  <c r="S34"/>
  <c r="R34"/>
  <c r="Y33"/>
  <c r="Z33" s="1"/>
  <c r="W33"/>
  <c r="X33" s="1"/>
  <c r="U33"/>
  <c r="V33" s="1"/>
  <c r="S33"/>
  <c r="T33" s="1"/>
  <c r="R33"/>
  <c r="Z32"/>
  <c r="Y32"/>
  <c r="X32"/>
  <c r="W32"/>
  <c r="V32"/>
  <c r="U32"/>
  <c r="T32"/>
  <c r="S32"/>
  <c r="R32"/>
  <c r="Y31"/>
  <c r="Z31" s="1"/>
  <c r="W31"/>
  <c r="X31" s="1"/>
  <c r="U31"/>
  <c r="V31" s="1"/>
  <c r="S31"/>
  <c r="T31" s="1"/>
  <c r="R31"/>
  <c r="Z30"/>
  <c r="Y30"/>
  <c r="X30"/>
  <c r="W30"/>
  <c r="V30"/>
  <c r="U30"/>
  <c r="T30"/>
  <c r="S30"/>
  <c r="R30"/>
  <c r="Y29"/>
  <c r="Z29" s="1"/>
  <c r="W29"/>
  <c r="X29" s="1"/>
  <c r="U29"/>
  <c r="V29" s="1"/>
  <c r="S29"/>
  <c r="T29" s="1"/>
  <c r="R29"/>
  <c r="Z28"/>
  <c r="Y28"/>
  <c r="X28"/>
  <c r="W28"/>
  <c r="V28"/>
  <c r="U28"/>
  <c r="T28"/>
  <c r="S28"/>
  <c r="R28"/>
  <c r="Y27"/>
  <c r="Z27" s="1"/>
  <c r="W27"/>
  <c r="X27" s="1"/>
  <c r="U27"/>
  <c r="V27" s="1"/>
  <c r="S27"/>
  <c r="T27" s="1"/>
  <c r="R27"/>
  <c r="Z26"/>
  <c r="Y26"/>
  <c r="X26"/>
  <c r="W26"/>
  <c r="V26"/>
  <c r="U26"/>
  <c r="T26"/>
  <c r="S26"/>
  <c r="R26"/>
  <c r="Y25"/>
  <c r="Z25" s="1"/>
  <c r="W25"/>
  <c r="X25" s="1"/>
  <c r="U25"/>
  <c r="V25" s="1"/>
  <c r="S25"/>
  <c r="T25" s="1"/>
  <c r="R25"/>
  <c r="Z24"/>
  <c r="X24"/>
  <c r="V24"/>
  <c r="T24"/>
  <c r="R24"/>
  <c r="Z23"/>
  <c r="X23"/>
  <c r="V23"/>
  <c r="T23"/>
  <c r="R23"/>
  <c r="Z22"/>
  <c r="Y22"/>
  <c r="X22"/>
  <c r="W22"/>
  <c r="V22"/>
  <c r="U22"/>
  <c r="T22"/>
  <c r="S22"/>
  <c r="R22"/>
  <c r="Y21"/>
  <c r="Z21" s="1"/>
  <c r="W21"/>
  <c r="X21" s="1"/>
  <c r="U21"/>
  <c r="V21" s="1"/>
  <c r="S21"/>
  <c r="T21" s="1"/>
  <c r="R21"/>
  <c r="Z20"/>
  <c r="Y20"/>
  <c r="X20"/>
  <c r="W20"/>
  <c r="V20"/>
  <c r="U20"/>
  <c r="T20"/>
  <c r="S20"/>
  <c r="R20"/>
  <c r="Y19"/>
  <c r="Z19" s="1"/>
  <c r="W19"/>
  <c r="X19" s="1"/>
  <c r="U19"/>
  <c r="V19" s="1"/>
  <c r="S19"/>
  <c r="T19" s="1"/>
  <c r="R19"/>
  <c r="Z18"/>
  <c r="Y18"/>
  <c r="X18"/>
  <c r="W18"/>
  <c r="V18"/>
  <c r="U18"/>
  <c r="T18"/>
  <c r="S18"/>
  <c r="R18"/>
  <c r="Y17"/>
  <c r="Z17" s="1"/>
  <c r="W17"/>
  <c r="X17" s="1"/>
  <c r="U17"/>
  <c r="V17" s="1"/>
  <c r="S17"/>
  <c r="T17" s="1"/>
  <c r="R17"/>
  <c r="Z16"/>
  <c r="Y16"/>
  <c r="X16"/>
  <c r="W16"/>
  <c r="V16"/>
  <c r="U16"/>
  <c r="T16"/>
  <c r="S16"/>
  <c r="R16"/>
  <c r="Y15"/>
  <c r="Z15" s="1"/>
  <c r="W15"/>
  <c r="X15" s="1"/>
  <c r="U15"/>
  <c r="V15" s="1"/>
  <c r="S15"/>
  <c r="T15" s="1"/>
  <c r="R15"/>
  <c r="Z14"/>
  <c r="Y14"/>
  <c r="X14"/>
  <c r="W14"/>
  <c r="V14"/>
  <c r="U14"/>
  <c r="T14"/>
  <c r="S14"/>
  <c r="R14"/>
  <c r="Y13"/>
  <c r="Z13" s="1"/>
  <c r="W13"/>
  <c r="X13" s="1"/>
  <c r="U13"/>
  <c r="V13" s="1"/>
  <c r="S13"/>
  <c r="T13" s="1"/>
  <c r="R13"/>
  <c r="Z12"/>
  <c r="Y12"/>
  <c r="X12"/>
  <c r="W12"/>
  <c r="V12"/>
  <c r="U12"/>
  <c r="T12"/>
  <c r="S12"/>
  <c r="R12"/>
  <c r="Y11"/>
  <c r="Z11" s="1"/>
  <c r="W11"/>
  <c r="X11" s="1"/>
  <c r="U11"/>
  <c r="V11" s="1"/>
  <c r="S11"/>
  <c r="T11" s="1"/>
  <c r="R11"/>
  <c r="Z10"/>
  <c r="X10"/>
  <c r="V10"/>
  <c r="T10"/>
  <c r="R10"/>
  <c r="F534" s="1"/>
  <c r="Y9"/>
  <c r="Z9" s="1"/>
  <c r="W9"/>
  <c r="X9" s="1"/>
  <c r="U9"/>
  <c r="V9" s="1"/>
  <c r="S9"/>
  <c r="T9" s="1"/>
  <c r="R9"/>
  <c r="Z8"/>
  <c r="Y8"/>
  <c r="X8"/>
  <c r="W8"/>
  <c r="V8"/>
  <c r="U8"/>
  <c r="T8"/>
  <c r="S8"/>
  <c r="R8"/>
  <c r="Y7"/>
  <c r="Z7" s="1"/>
  <c r="W7"/>
  <c r="X7" s="1"/>
  <c r="U7"/>
  <c r="V7" s="1"/>
  <c r="S7"/>
  <c r="T7" s="1"/>
  <c r="R7"/>
  <c r="Z6"/>
  <c r="Y6"/>
  <c r="X6"/>
  <c r="W6"/>
  <c r="V6"/>
  <c r="U6"/>
  <c r="T6"/>
  <c r="S6"/>
  <c r="R6"/>
  <c r="Y5"/>
  <c r="Z5" s="1"/>
  <c r="W5"/>
  <c r="X5" s="1"/>
  <c r="U5"/>
  <c r="V5" s="1"/>
  <c r="S5"/>
  <c r="T5" s="1"/>
  <c r="R5"/>
  <c r="M199" i="16" l="1"/>
  <c r="F540" i="14"/>
  <c r="F532" s="1"/>
  <c r="F533"/>
  <c r="F539"/>
  <c r="F538" l="1"/>
  <c r="F535"/>
  <c r="P130" i="13" l="1"/>
  <c r="M129"/>
  <c r="K129"/>
  <c r="I129"/>
  <c r="M128"/>
  <c r="K128"/>
  <c r="I128"/>
  <c r="N128" s="1"/>
  <c r="O128" s="1"/>
  <c r="M127"/>
  <c r="K127"/>
  <c r="I127"/>
  <c r="M126"/>
  <c r="K126"/>
  <c r="I126"/>
  <c r="N126" s="1"/>
  <c r="O126" s="1"/>
  <c r="I125"/>
  <c r="K125" s="1"/>
  <c r="M125" s="1"/>
  <c r="O125" s="1"/>
  <c r="F125"/>
  <c r="P125" s="1"/>
  <c r="O124"/>
  <c r="K124"/>
  <c r="M124" s="1"/>
  <c r="I124"/>
  <c r="F124"/>
  <c r="P124" s="1"/>
  <c r="F123"/>
  <c r="P123" s="1"/>
  <c r="I122"/>
  <c r="F122"/>
  <c r="P122" s="1"/>
  <c r="P121"/>
  <c r="L121"/>
  <c r="M121" s="1"/>
  <c r="H121"/>
  <c r="I121" s="1"/>
  <c r="F121"/>
  <c r="N121" s="1"/>
  <c r="O121" s="1"/>
  <c r="I120"/>
  <c r="K120" s="1"/>
  <c r="M120" s="1"/>
  <c r="O120" s="1"/>
  <c r="F120"/>
  <c r="P120" s="1"/>
  <c r="P119"/>
  <c r="K119"/>
  <c r="M119" s="1"/>
  <c r="O119" s="1"/>
  <c r="I119"/>
  <c r="F119"/>
  <c r="O118"/>
  <c r="M118"/>
  <c r="K118"/>
  <c r="I118"/>
  <c r="F118"/>
  <c r="P118" s="1"/>
  <c r="P117"/>
  <c r="K117"/>
  <c r="O117" s="1"/>
  <c r="I117"/>
  <c r="M117" s="1"/>
  <c r="F117"/>
  <c r="O116"/>
  <c r="M116"/>
  <c r="K116"/>
  <c r="I116"/>
  <c r="F116"/>
  <c r="P116" s="1"/>
  <c r="P115"/>
  <c r="M115"/>
  <c r="K115"/>
  <c r="O115" s="1"/>
  <c r="I115"/>
  <c r="F115"/>
  <c r="O114"/>
  <c r="M114"/>
  <c r="K114"/>
  <c r="I114"/>
  <c r="F114"/>
  <c r="P114" s="1"/>
  <c r="P113"/>
  <c r="O113"/>
  <c r="M113"/>
  <c r="K113"/>
  <c r="I113"/>
  <c r="O112"/>
  <c r="M112"/>
  <c r="K112"/>
  <c r="I112"/>
  <c r="F112"/>
  <c r="P112" s="1"/>
  <c r="F111"/>
  <c r="P111" s="1"/>
  <c r="F110"/>
  <c r="N110" s="1"/>
  <c r="O110" s="1"/>
  <c r="O109"/>
  <c r="M109"/>
  <c r="K109"/>
  <c r="I109"/>
  <c r="F109"/>
  <c r="P109" s="1"/>
  <c r="O108"/>
  <c r="M108"/>
  <c r="K108"/>
  <c r="I108"/>
  <c r="F108"/>
  <c r="P108" s="1"/>
  <c r="O107"/>
  <c r="M107"/>
  <c r="K107"/>
  <c r="I107"/>
  <c r="F107"/>
  <c r="P107" s="1"/>
  <c r="N106"/>
  <c r="O106" s="1"/>
  <c r="J106"/>
  <c r="K106" s="1"/>
  <c r="F106"/>
  <c r="P106" s="1"/>
  <c r="F105"/>
  <c r="P105" s="1"/>
  <c r="N104"/>
  <c r="O104" s="1"/>
  <c r="J104"/>
  <c r="K104" s="1"/>
  <c r="F104"/>
  <c r="P104" s="1"/>
  <c r="F103"/>
  <c r="P103" s="1"/>
  <c r="N102"/>
  <c r="O102" s="1"/>
  <c r="J102"/>
  <c r="K102" s="1"/>
  <c r="F102"/>
  <c r="P102" s="1"/>
  <c r="F101"/>
  <c r="P101" s="1"/>
  <c r="O100"/>
  <c r="M100"/>
  <c r="K100"/>
  <c r="I100"/>
  <c r="F100"/>
  <c r="P100" s="1"/>
  <c r="F99"/>
  <c r="P99" s="1"/>
  <c r="M98"/>
  <c r="K98"/>
  <c r="O98" s="1"/>
  <c r="F98"/>
  <c r="P98" s="1"/>
  <c r="P97"/>
  <c r="O97"/>
  <c r="M97"/>
  <c r="K97"/>
  <c r="I97"/>
  <c r="O96"/>
  <c r="M96"/>
  <c r="K96"/>
  <c r="I96"/>
  <c r="F96"/>
  <c r="P96" s="1"/>
  <c r="M95"/>
  <c r="K95"/>
  <c r="O95" s="1"/>
  <c r="I95"/>
  <c r="F95"/>
  <c r="P95" s="1"/>
  <c r="M94"/>
  <c r="J94"/>
  <c r="K94" s="1"/>
  <c r="I94"/>
  <c r="F94"/>
  <c r="P94" s="1"/>
  <c r="M93"/>
  <c r="J93"/>
  <c r="K93" s="1"/>
  <c r="I93"/>
  <c r="F93"/>
  <c r="P93" s="1"/>
  <c r="O92"/>
  <c r="M92"/>
  <c r="K92"/>
  <c r="I92"/>
  <c r="F92"/>
  <c r="P92" s="1"/>
  <c r="J91"/>
  <c r="K91" s="1"/>
  <c r="F91"/>
  <c r="N91" s="1"/>
  <c r="O91" s="1"/>
  <c r="O90"/>
  <c r="M90"/>
  <c r="K90"/>
  <c r="I90"/>
  <c r="F90"/>
  <c r="P90" s="1"/>
  <c r="F89"/>
  <c r="N89" s="1"/>
  <c r="O89" s="1"/>
  <c r="O88"/>
  <c r="K88"/>
  <c r="I88"/>
  <c r="M88" s="1"/>
  <c r="F88"/>
  <c r="P88" s="1"/>
  <c r="M87"/>
  <c r="K87"/>
  <c r="O87" s="1"/>
  <c r="I87"/>
  <c r="F87"/>
  <c r="P87" s="1"/>
  <c r="P86"/>
  <c r="O86"/>
  <c r="M86"/>
  <c r="K86"/>
  <c r="I86"/>
  <c r="P85"/>
  <c r="L85"/>
  <c r="M85" s="1"/>
  <c r="H85"/>
  <c r="I85" s="1"/>
  <c r="F85"/>
  <c r="N85" s="1"/>
  <c r="O85" s="1"/>
  <c r="N84"/>
  <c r="O84" s="1"/>
  <c r="J84"/>
  <c r="K84" s="1"/>
  <c r="F84"/>
  <c r="P84" s="1"/>
  <c r="P83"/>
  <c r="O83"/>
  <c r="M83"/>
  <c r="K83"/>
  <c r="I83"/>
  <c r="J82"/>
  <c r="K82" s="1"/>
  <c r="F82"/>
  <c r="N82" s="1"/>
  <c r="O82" s="1"/>
  <c r="F81"/>
  <c r="P81" s="1"/>
  <c r="J80"/>
  <c r="K80" s="1"/>
  <c r="F80"/>
  <c r="N80" s="1"/>
  <c r="O80" s="1"/>
  <c r="F79"/>
  <c r="P79" s="1"/>
  <c r="J78"/>
  <c r="F78"/>
  <c r="L78" s="1"/>
  <c r="P77"/>
  <c r="L77"/>
  <c r="M77" s="1"/>
  <c r="H77"/>
  <c r="I77" s="1"/>
  <c r="F77"/>
  <c r="N77" s="1"/>
  <c r="O77" s="1"/>
  <c r="N76"/>
  <c r="O76" s="1"/>
  <c r="J76"/>
  <c r="K76" s="1"/>
  <c r="F76"/>
  <c r="P76" s="1"/>
  <c r="P74"/>
  <c r="L74"/>
  <c r="M74" s="1"/>
  <c r="H74"/>
  <c r="I74" s="1"/>
  <c r="F74"/>
  <c r="N74" s="1"/>
  <c r="O74" s="1"/>
  <c r="O73"/>
  <c r="M73"/>
  <c r="K73"/>
  <c r="I73"/>
  <c r="F73"/>
  <c r="P73" s="1"/>
  <c r="P72"/>
  <c r="O72"/>
  <c r="M72"/>
  <c r="K72"/>
  <c r="I72"/>
  <c r="F72"/>
  <c r="N71"/>
  <c r="O71" s="1"/>
  <c r="J71"/>
  <c r="K71" s="1"/>
  <c r="F71"/>
  <c r="P71" s="1"/>
  <c r="P70"/>
  <c r="L70"/>
  <c r="M70" s="1"/>
  <c r="H70"/>
  <c r="I70" s="1"/>
  <c r="F70"/>
  <c r="N70" s="1"/>
  <c r="O70" s="1"/>
  <c r="N69"/>
  <c r="O69" s="1"/>
  <c r="J69"/>
  <c r="K69" s="1"/>
  <c r="F69"/>
  <c r="P69" s="1"/>
  <c r="P68"/>
  <c r="L68"/>
  <c r="M68" s="1"/>
  <c r="H68"/>
  <c r="I68" s="1"/>
  <c r="F68"/>
  <c r="N68" s="1"/>
  <c r="O68" s="1"/>
  <c r="N67"/>
  <c r="O67" s="1"/>
  <c r="J67"/>
  <c r="K67" s="1"/>
  <c r="F67"/>
  <c r="P67" s="1"/>
  <c r="P66"/>
  <c r="I66"/>
  <c r="K66" s="1"/>
  <c r="M66" s="1"/>
  <c r="O66" s="1"/>
  <c r="F66"/>
  <c r="P65"/>
  <c r="N65"/>
  <c r="O65" s="1"/>
  <c r="L65"/>
  <c r="M65" s="1"/>
  <c r="J65"/>
  <c r="K65" s="1"/>
  <c r="I65"/>
  <c r="H65"/>
  <c r="F64"/>
  <c r="P64" s="1"/>
  <c r="I63"/>
  <c r="H63"/>
  <c r="F63"/>
  <c r="N63" s="1"/>
  <c r="O63" s="1"/>
  <c r="F61"/>
  <c r="P61" s="1"/>
  <c r="I60"/>
  <c r="H60"/>
  <c r="F60"/>
  <c r="N60" s="1"/>
  <c r="O60" s="1"/>
  <c r="O59"/>
  <c r="M59"/>
  <c r="K59"/>
  <c r="I59"/>
  <c r="F59"/>
  <c r="P59" s="1"/>
  <c r="O58"/>
  <c r="M58"/>
  <c r="K58"/>
  <c r="I58"/>
  <c r="F58"/>
  <c r="P58" s="1"/>
  <c r="F57"/>
  <c r="P57" s="1"/>
  <c r="F56"/>
  <c r="N56" s="1"/>
  <c r="O56" s="1"/>
  <c r="O55"/>
  <c r="M55"/>
  <c r="K55"/>
  <c r="I55"/>
  <c r="F55"/>
  <c r="P55" s="1"/>
  <c r="O54"/>
  <c r="M54"/>
  <c r="K54"/>
  <c r="I54"/>
  <c r="F54"/>
  <c r="P54" s="1"/>
  <c r="O53"/>
  <c r="M53"/>
  <c r="K53"/>
  <c r="I53"/>
  <c r="F53"/>
  <c r="P53" s="1"/>
  <c r="O52"/>
  <c r="M52"/>
  <c r="K52"/>
  <c r="I52"/>
  <c r="F52"/>
  <c r="P52" s="1"/>
  <c r="O51"/>
  <c r="M51"/>
  <c r="K51"/>
  <c r="I51"/>
  <c r="F51"/>
  <c r="P51" s="1"/>
  <c r="O50"/>
  <c r="M50"/>
  <c r="K50"/>
  <c r="I50"/>
  <c r="F50"/>
  <c r="P50" s="1"/>
  <c r="K49"/>
  <c r="M49" s="1"/>
  <c r="O49" s="1"/>
  <c r="I49"/>
  <c r="F49"/>
  <c r="P49" s="1"/>
  <c r="O48"/>
  <c r="M48"/>
  <c r="K48"/>
  <c r="I48"/>
  <c r="F48"/>
  <c r="P48" s="1"/>
  <c r="P47"/>
  <c r="O47"/>
  <c r="M47"/>
  <c r="K47"/>
  <c r="I47"/>
  <c r="P46"/>
  <c r="L46"/>
  <c r="M46" s="1"/>
  <c r="H46"/>
  <c r="I46" s="1"/>
  <c r="F46"/>
  <c r="N46" s="1"/>
  <c r="O46" s="1"/>
  <c r="P45"/>
  <c r="N45"/>
  <c r="O45" s="1"/>
  <c r="L45"/>
  <c r="M45" s="1"/>
  <c r="J45"/>
  <c r="K45" s="1"/>
  <c r="H45"/>
  <c r="I45" s="1"/>
  <c r="F45"/>
  <c r="P44"/>
  <c r="O44"/>
  <c r="M44"/>
  <c r="K44"/>
  <c r="I44"/>
  <c r="F44"/>
  <c r="P43"/>
  <c r="N43"/>
  <c r="O43" s="1"/>
  <c r="L43"/>
  <c r="M43" s="1"/>
  <c r="J43"/>
  <c r="K43" s="1"/>
  <c r="H43"/>
  <c r="I43" s="1"/>
  <c r="F43"/>
  <c r="P42"/>
  <c r="O42"/>
  <c r="M42"/>
  <c r="K42"/>
  <c r="I42"/>
  <c r="F42"/>
  <c r="P41"/>
  <c r="O41"/>
  <c r="M41"/>
  <c r="K41"/>
  <c r="I41"/>
  <c r="F41"/>
  <c r="P40"/>
  <c r="O40"/>
  <c r="M40"/>
  <c r="K40"/>
  <c r="I40"/>
  <c r="F40"/>
  <c r="N39"/>
  <c r="O39" s="1"/>
  <c r="L39"/>
  <c r="M39" s="1"/>
  <c r="J39"/>
  <c r="K39" s="1"/>
  <c r="H39"/>
  <c r="I39" s="1"/>
  <c r="F39"/>
  <c r="P39" s="1"/>
  <c r="P38"/>
  <c r="O38"/>
  <c r="M38"/>
  <c r="K38"/>
  <c r="I38"/>
  <c r="F38"/>
  <c r="P37"/>
  <c r="O37"/>
  <c r="M37"/>
  <c r="K37"/>
  <c r="I37"/>
  <c r="F37"/>
  <c r="P36"/>
  <c r="L36"/>
  <c r="M36" s="1"/>
  <c r="H36"/>
  <c r="I36" s="1"/>
  <c r="F36"/>
  <c r="N36" s="1"/>
  <c r="O36" s="1"/>
  <c r="N35"/>
  <c r="L35"/>
  <c r="J35"/>
  <c r="I35"/>
  <c r="K35" s="1"/>
  <c r="M35" s="1"/>
  <c r="O35" s="1"/>
  <c r="H35"/>
  <c r="N34"/>
  <c r="L34"/>
  <c r="K34"/>
  <c r="M34" s="1"/>
  <c r="O34" s="1"/>
  <c r="J34"/>
  <c r="I34"/>
  <c r="H34"/>
  <c r="P33"/>
  <c r="L33"/>
  <c r="M33" s="1"/>
  <c r="H33"/>
  <c r="I33" s="1"/>
  <c r="F33"/>
  <c r="N33" s="1"/>
  <c r="O33" s="1"/>
  <c r="P32"/>
  <c r="N32"/>
  <c r="O32" s="1"/>
  <c r="L32"/>
  <c r="M32" s="1"/>
  <c r="J32"/>
  <c r="K32" s="1"/>
  <c r="H32"/>
  <c r="I32" s="1"/>
  <c r="F32"/>
  <c r="P31"/>
  <c r="F31"/>
  <c r="J31" s="1"/>
  <c r="F30"/>
  <c r="P30" s="1"/>
  <c r="F29"/>
  <c r="N29" s="1"/>
  <c r="O29" s="1"/>
  <c r="O28"/>
  <c r="M28"/>
  <c r="K28"/>
  <c r="I28"/>
  <c r="F28"/>
  <c r="P28" s="1"/>
  <c r="O27"/>
  <c r="M27"/>
  <c r="K27"/>
  <c r="I27"/>
  <c r="F27"/>
  <c r="P27" s="1"/>
  <c r="O25"/>
  <c r="M25"/>
  <c r="K25"/>
  <c r="I25"/>
  <c r="F25"/>
  <c r="P25" s="1"/>
  <c r="P24"/>
  <c r="O24"/>
  <c r="M24"/>
  <c r="K24"/>
  <c r="H24"/>
  <c r="I24" s="1"/>
  <c r="F24"/>
  <c r="P23"/>
  <c r="O23"/>
  <c r="M23"/>
  <c r="K23"/>
  <c r="F23"/>
  <c r="H23" s="1"/>
  <c r="I23" s="1"/>
  <c r="O22"/>
  <c r="M22"/>
  <c r="K22"/>
  <c r="H22"/>
  <c r="I22" s="1"/>
  <c r="F22"/>
  <c r="P22" s="1"/>
  <c r="P21"/>
  <c r="O21"/>
  <c r="M21"/>
  <c r="K21"/>
  <c r="I21"/>
  <c r="O20"/>
  <c r="M20"/>
  <c r="K20"/>
  <c r="I20"/>
  <c r="F20"/>
  <c r="P20" s="1"/>
  <c r="P18"/>
  <c r="O18"/>
  <c r="M18"/>
  <c r="K18"/>
  <c r="I18"/>
  <c r="O17"/>
  <c r="M17"/>
  <c r="K17"/>
  <c r="I17"/>
  <c r="F17"/>
  <c r="P17" s="1"/>
  <c r="P16"/>
  <c r="O16"/>
  <c r="M16"/>
  <c r="K16"/>
  <c r="I16"/>
  <c r="F16"/>
  <c r="O15"/>
  <c r="M15"/>
  <c r="K15"/>
  <c r="I15"/>
  <c r="F15"/>
  <c r="P15" s="1"/>
  <c r="P14"/>
  <c r="O14"/>
  <c r="M14"/>
  <c r="K14"/>
  <c r="I14"/>
  <c r="F14"/>
  <c r="O13"/>
  <c r="M13"/>
  <c r="K13"/>
  <c r="F13"/>
  <c r="H13" s="1"/>
  <c r="I13" s="1"/>
  <c r="O12"/>
  <c r="M12"/>
  <c r="K12"/>
  <c r="I12"/>
  <c r="F12"/>
  <c r="P12" s="1"/>
  <c r="O11"/>
  <c r="M11"/>
  <c r="K11"/>
  <c r="I11"/>
  <c r="F11"/>
  <c r="P11" s="1"/>
  <c r="O10"/>
  <c r="M10"/>
  <c r="K10"/>
  <c r="F10"/>
  <c r="H10" s="1"/>
  <c r="I10" s="1"/>
  <c r="P9"/>
  <c r="O9"/>
  <c r="M9"/>
  <c r="K9"/>
  <c r="F9"/>
  <c r="H9" s="1"/>
  <c r="I9" s="1"/>
  <c r="O8"/>
  <c r="M8"/>
  <c r="K8"/>
  <c r="H8"/>
  <c r="I8" s="1"/>
  <c r="F8"/>
  <c r="P8" s="1"/>
  <c r="O7"/>
  <c r="M7"/>
  <c r="K7"/>
  <c r="F7"/>
  <c r="H7" s="1"/>
  <c r="I7" s="1"/>
  <c r="O6"/>
  <c r="M6"/>
  <c r="K6"/>
  <c r="I6"/>
  <c r="F6"/>
  <c r="P6" s="1"/>
  <c r="P35" l="1"/>
  <c r="P34"/>
  <c r="P10"/>
  <c r="H29"/>
  <c r="I29" s="1"/>
  <c r="I131" s="1"/>
  <c r="L29"/>
  <c r="M29" s="1"/>
  <c r="M131" s="1"/>
  <c r="P29"/>
  <c r="J30"/>
  <c r="K30" s="1"/>
  <c r="N30"/>
  <c r="O30" s="1"/>
  <c r="O131" s="1"/>
  <c r="H31"/>
  <c r="I31" s="1"/>
  <c r="N31"/>
  <c r="H56"/>
  <c r="I56" s="1"/>
  <c r="L56"/>
  <c r="M56" s="1"/>
  <c r="P56"/>
  <c r="J57"/>
  <c r="K57" s="1"/>
  <c r="N57"/>
  <c r="O57" s="1"/>
  <c r="L60"/>
  <c r="M60" s="1"/>
  <c r="P60"/>
  <c r="J61"/>
  <c r="K61" s="1"/>
  <c r="N61"/>
  <c r="O61" s="1"/>
  <c r="L63"/>
  <c r="M63" s="1"/>
  <c r="P63"/>
  <c r="J64"/>
  <c r="K64" s="1"/>
  <c r="N64"/>
  <c r="O64" s="1"/>
  <c r="P78"/>
  <c r="J79"/>
  <c r="K79" s="1"/>
  <c r="N79"/>
  <c r="O79" s="1"/>
  <c r="H80"/>
  <c r="I80" s="1"/>
  <c r="L80"/>
  <c r="M80" s="1"/>
  <c r="P80"/>
  <c r="J81"/>
  <c r="K81" s="1"/>
  <c r="N81"/>
  <c r="O81" s="1"/>
  <c r="H82"/>
  <c r="I82" s="1"/>
  <c r="L82"/>
  <c r="M82" s="1"/>
  <c r="P82"/>
  <c r="H89"/>
  <c r="I89" s="1"/>
  <c r="L89"/>
  <c r="M89" s="1"/>
  <c r="P89"/>
  <c r="H91"/>
  <c r="I91" s="1"/>
  <c r="L91"/>
  <c r="M91" s="1"/>
  <c r="P91"/>
  <c r="N93"/>
  <c r="O93" s="1"/>
  <c r="N94"/>
  <c r="O94" s="1"/>
  <c r="J99"/>
  <c r="K99" s="1"/>
  <c r="N99"/>
  <c r="O99" s="1"/>
  <c r="J101"/>
  <c r="K101" s="1"/>
  <c r="N101"/>
  <c r="O101" s="1"/>
  <c r="H102"/>
  <c r="I102" s="1"/>
  <c r="L102"/>
  <c r="M102" s="1"/>
  <c r="J103"/>
  <c r="K103" s="1"/>
  <c r="N103"/>
  <c r="O103" s="1"/>
  <c r="H104"/>
  <c r="I104" s="1"/>
  <c r="L104"/>
  <c r="M104" s="1"/>
  <c r="J105"/>
  <c r="K105" s="1"/>
  <c r="N105"/>
  <c r="O105" s="1"/>
  <c r="H106"/>
  <c r="I106" s="1"/>
  <c r="L106"/>
  <c r="M106" s="1"/>
  <c r="H110"/>
  <c r="I110" s="1"/>
  <c r="L110"/>
  <c r="M110" s="1"/>
  <c r="P110"/>
  <c r="J111"/>
  <c r="K111" s="1"/>
  <c r="N111"/>
  <c r="O111" s="1"/>
  <c r="J123"/>
  <c r="K123" s="1"/>
  <c r="N123"/>
  <c r="O123" s="1"/>
  <c r="P126"/>
  <c r="N127"/>
  <c r="O127" s="1"/>
  <c r="P127" s="1"/>
  <c r="P128"/>
  <c r="N129"/>
  <c r="O129" s="1"/>
  <c r="P129" s="1"/>
  <c r="P7"/>
  <c r="P131" s="1"/>
  <c r="O159" s="1"/>
  <c r="P13"/>
  <c r="L31"/>
  <c r="J33"/>
  <c r="K33" s="1"/>
  <c r="J36"/>
  <c r="K36" s="1"/>
  <c r="J46"/>
  <c r="K46" s="1"/>
  <c r="H67"/>
  <c r="I67" s="1"/>
  <c r="L67"/>
  <c r="M67" s="1"/>
  <c r="J68"/>
  <c r="K68" s="1"/>
  <c r="H69"/>
  <c r="I69" s="1"/>
  <c r="L69"/>
  <c r="M69" s="1"/>
  <c r="J70"/>
  <c r="K70" s="1"/>
  <c r="H71"/>
  <c r="I71" s="1"/>
  <c r="L71"/>
  <c r="M71" s="1"/>
  <c r="J74"/>
  <c r="K74" s="1"/>
  <c r="H76"/>
  <c r="I76" s="1"/>
  <c r="L76"/>
  <c r="M76" s="1"/>
  <c r="J77"/>
  <c r="K77" s="1"/>
  <c r="H78"/>
  <c r="I78" s="1"/>
  <c r="N78"/>
  <c r="H84"/>
  <c r="I84" s="1"/>
  <c r="L84"/>
  <c r="M84" s="1"/>
  <c r="J85"/>
  <c r="K85" s="1"/>
  <c r="J121"/>
  <c r="K121" s="1"/>
  <c r="J29"/>
  <c r="K29" s="1"/>
  <c r="K131" s="1"/>
  <c r="H30"/>
  <c r="I30" s="1"/>
  <c r="L30"/>
  <c r="M30" s="1"/>
  <c r="J56"/>
  <c r="K56" s="1"/>
  <c r="H57"/>
  <c r="I57" s="1"/>
  <c r="L57"/>
  <c r="M57" s="1"/>
  <c r="J60"/>
  <c r="K60" s="1"/>
  <c r="H61"/>
  <c r="I61" s="1"/>
  <c r="L61"/>
  <c r="M61" s="1"/>
  <c r="J63"/>
  <c r="K63" s="1"/>
  <c r="H64"/>
  <c r="I64" s="1"/>
  <c r="L64"/>
  <c r="M64" s="1"/>
  <c r="H79"/>
  <c r="I79" s="1"/>
  <c r="L79"/>
  <c r="M79" s="1"/>
  <c r="H81"/>
  <c r="I81" s="1"/>
  <c r="L81"/>
  <c r="M81" s="1"/>
  <c r="J89"/>
  <c r="K89" s="1"/>
  <c r="H99"/>
  <c r="I99" s="1"/>
  <c r="L99"/>
  <c r="M99" s="1"/>
  <c r="H101"/>
  <c r="I101" s="1"/>
  <c r="L101"/>
  <c r="M101" s="1"/>
  <c r="H103"/>
  <c r="I103" s="1"/>
  <c r="L103"/>
  <c r="M103" s="1"/>
  <c r="H105"/>
  <c r="I105" s="1"/>
  <c r="L105"/>
  <c r="M105" s="1"/>
  <c r="J110"/>
  <c r="K110" s="1"/>
  <c r="H111"/>
  <c r="I111" s="1"/>
  <c r="L111"/>
  <c r="M111" s="1"/>
  <c r="H123"/>
  <c r="I123" s="1"/>
  <c r="L123"/>
  <c r="M123" s="1"/>
  <c r="K66" i="12" l="1"/>
  <c r="K58"/>
  <c r="K31"/>
  <c r="K67" s="1"/>
  <c r="N321" i="11"/>
  <c r="T320"/>
  <c r="R320"/>
  <c r="P320"/>
  <c r="N320"/>
  <c r="U320" s="1"/>
  <c r="L320"/>
  <c r="V320" s="1"/>
  <c r="J320"/>
  <c r="T319"/>
  <c r="R319"/>
  <c r="P319"/>
  <c r="N319"/>
  <c r="U319" s="1"/>
  <c r="L319"/>
  <c r="V319" s="1"/>
  <c r="J319"/>
  <c r="T318"/>
  <c r="R318"/>
  <c r="P318"/>
  <c r="N318"/>
  <c r="U318" s="1"/>
  <c r="L318"/>
  <c r="V318" s="1"/>
  <c r="J318"/>
  <c r="T317"/>
  <c r="R317"/>
  <c r="P317"/>
  <c r="N317"/>
  <c r="U317" s="1"/>
  <c r="L317"/>
  <c r="V317" s="1"/>
  <c r="J317"/>
  <c r="T316"/>
  <c r="R316"/>
  <c r="P316"/>
  <c r="N316"/>
  <c r="U316" s="1"/>
  <c r="L316"/>
  <c r="V316" s="1"/>
  <c r="J316"/>
  <c r="T315"/>
  <c r="R315"/>
  <c r="P315"/>
  <c r="N315"/>
  <c r="U315" s="1"/>
  <c r="L315"/>
  <c r="V315" s="1"/>
  <c r="J315"/>
  <c r="T314"/>
  <c r="R314"/>
  <c r="P314"/>
  <c r="N314"/>
  <c r="U314" s="1"/>
  <c r="L314"/>
  <c r="V314" s="1"/>
  <c r="J314"/>
  <c r="T313"/>
  <c r="R313"/>
  <c r="P313"/>
  <c r="N313"/>
  <c r="U313" s="1"/>
  <c r="L313"/>
  <c r="V313" s="1"/>
  <c r="J313"/>
  <c r="T312"/>
  <c r="R312"/>
  <c r="P312"/>
  <c r="N312"/>
  <c r="U312" s="1"/>
  <c r="L312"/>
  <c r="V312" s="1"/>
  <c r="J312"/>
  <c r="T311"/>
  <c r="R311"/>
  <c r="P311"/>
  <c r="N311"/>
  <c r="U311" s="1"/>
  <c r="L311"/>
  <c r="V311" s="1"/>
  <c r="J311"/>
  <c r="T310"/>
  <c r="R310"/>
  <c r="P310"/>
  <c r="N310"/>
  <c r="U310" s="1"/>
  <c r="L310"/>
  <c r="V310" s="1"/>
  <c r="J310"/>
  <c r="T309"/>
  <c r="R309"/>
  <c r="P309"/>
  <c r="N309"/>
  <c r="U309" s="1"/>
  <c r="L309"/>
  <c r="V309" s="1"/>
  <c r="J309"/>
  <c r="T308"/>
  <c r="R308"/>
  <c r="P308"/>
  <c r="N308"/>
  <c r="U308" s="1"/>
  <c r="L308"/>
  <c r="V308" s="1"/>
  <c r="J308"/>
  <c r="T307"/>
  <c r="R307"/>
  <c r="P307"/>
  <c r="N307"/>
  <c r="U307" s="1"/>
  <c r="L307"/>
  <c r="V307" s="1"/>
  <c r="J307"/>
  <c r="T306"/>
  <c r="R306"/>
  <c r="P306"/>
  <c r="N306"/>
  <c r="U306" s="1"/>
  <c r="L306"/>
  <c r="V306" s="1"/>
  <c r="J306"/>
  <c r="T305"/>
  <c r="R305"/>
  <c r="P305"/>
  <c r="N305"/>
  <c r="U305" s="1"/>
  <c r="L305"/>
  <c r="V305" s="1"/>
  <c r="J305"/>
  <c r="T304"/>
  <c r="R304"/>
  <c r="P304"/>
  <c r="N304"/>
  <c r="U304" s="1"/>
  <c r="L304"/>
  <c r="V304" s="1"/>
  <c r="J304"/>
  <c r="T303"/>
  <c r="R303"/>
  <c r="P303"/>
  <c r="N303"/>
  <c r="U303" s="1"/>
  <c r="L303"/>
  <c r="V303" s="1"/>
  <c r="J303"/>
  <c r="T302"/>
  <c r="R302"/>
  <c r="P302"/>
  <c r="N302"/>
  <c r="U302" s="1"/>
  <c r="L302"/>
  <c r="V302" s="1"/>
  <c r="J302"/>
  <c r="T301"/>
  <c r="R301"/>
  <c r="P301"/>
  <c r="N301"/>
  <c r="U301" s="1"/>
  <c r="L301"/>
  <c r="V301" s="1"/>
  <c r="T300"/>
  <c r="R300"/>
  <c r="P300"/>
  <c r="N300"/>
  <c r="U300" s="1"/>
  <c r="L300"/>
  <c r="T299"/>
  <c r="R299"/>
  <c r="P299"/>
  <c r="N299"/>
  <c r="U299" s="1"/>
  <c r="J299"/>
  <c r="L299" s="1"/>
  <c r="V299" s="1"/>
  <c r="T298"/>
  <c r="R298"/>
  <c r="P298"/>
  <c r="N298"/>
  <c r="U298" s="1"/>
  <c r="J298"/>
  <c r="L298" s="1"/>
  <c r="T297"/>
  <c r="R297"/>
  <c r="P297"/>
  <c r="N297"/>
  <c r="U297" s="1"/>
  <c r="J297"/>
  <c r="L297" s="1"/>
  <c r="V297" s="1"/>
  <c r="T296"/>
  <c r="R296"/>
  <c r="P296"/>
  <c r="N296"/>
  <c r="U296" s="1"/>
  <c r="J296"/>
  <c r="L296" s="1"/>
  <c r="T295"/>
  <c r="R295"/>
  <c r="P295"/>
  <c r="N295"/>
  <c r="U295" s="1"/>
  <c r="J295"/>
  <c r="L295" s="1"/>
  <c r="V295" s="1"/>
  <c r="T294"/>
  <c r="R294"/>
  <c r="P294"/>
  <c r="N294"/>
  <c r="U294" s="1"/>
  <c r="J294"/>
  <c r="L294" s="1"/>
  <c r="T293"/>
  <c r="R293"/>
  <c r="P293"/>
  <c r="N293"/>
  <c r="U293" s="1"/>
  <c r="L293"/>
  <c r="V293" s="1"/>
  <c r="J293"/>
  <c r="T292"/>
  <c r="R292"/>
  <c r="P292"/>
  <c r="N292"/>
  <c r="U292" s="1"/>
  <c r="L292"/>
  <c r="V292" s="1"/>
  <c r="J292"/>
  <c r="T291"/>
  <c r="R291"/>
  <c r="P291"/>
  <c r="N291"/>
  <c r="U291" s="1"/>
  <c r="L291"/>
  <c r="V291" s="1"/>
  <c r="J291"/>
  <c r="T290"/>
  <c r="R290"/>
  <c r="P290"/>
  <c r="N290"/>
  <c r="U290" s="1"/>
  <c r="L290"/>
  <c r="V290" s="1"/>
  <c r="J290"/>
  <c r="T289"/>
  <c r="R289"/>
  <c r="P289"/>
  <c r="N289"/>
  <c r="U289" s="1"/>
  <c r="J289"/>
  <c r="L289" s="1"/>
  <c r="V289" s="1"/>
  <c r="T288"/>
  <c r="R288"/>
  <c r="P288"/>
  <c r="N288"/>
  <c r="U288" s="1"/>
  <c r="L288"/>
  <c r="J288"/>
  <c r="T287"/>
  <c r="R287"/>
  <c r="P287"/>
  <c r="N287"/>
  <c r="U287" s="1"/>
  <c r="J287"/>
  <c r="L287" s="1"/>
  <c r="T286"/>
  <c r="R286"/>
  <c r="P286"/>
  <c r="N286"/>
  <c r="U286" s="1"/>
  <c r="J286"/>
  <c r="L286" s="1"/>
  <c r="V286" s="1"/>
  <c r="T285"/>
  <c r="R285"/>
  <c r="P285"/>
  <c r="N285"/>
  <c r="U285" s="1"/>
  <c r="J285"/>
  <c r="L285" s="1"/>
  <c r="T284"/>
  <c r="R284"/>
  <c r="P284"/>
  <c r="N284"/>
  <c r="U284" s="1"/>
  <c r="J284"/>
  <c r="L284" s="1"/>
  <c r="V284" s="1"/>
  <c r="T283"/>
  <c r="R283"/>
  <c r="P283"/>
  <c r="N283"/>
  <c r="U283" s="1"/>
  <c r="J283"/>
  <c r="L283" s="1"/>
  <c r="T282"/>
  <c r="R282"/>
  <c r="P282"/>
  <c r="N282"/>
  <c r="U282" s="1"/>
  <c r="J282"/>
  <c r="L282" s="1"/>
  <c r="V282" s="1"/>
  <c r="T281"/>
  <c r="R281"/>
  <c r="P281"/>
  <c r="N281"/>
  <c r="U281" s="1"/>
  <c r="J281"/>
  <c r="L281" s="1"/>
  <c r="T280"/>
  <c r="R280"/>
  <c r="P280"/>
  <c r="N280"/>
  <c r="U280" s="1"/>
  <c r="J280"/>
  <c r="L280" s="1"/>
  <c r="V280" s="1"/>
  <c r="T279"/>
  <c r="R279"/>
  <c r="P279"/>
  <c r="N279"/>
  <c r="U279" s="1"/>
  <c r="J279"/>
  <c r="L279" s="1"/>
  <c r="T278"/>
  <c r="R278"/>
  <c r="P278"/>
  <c r="N278"/>
  <c r="U278" s="1"/>
  <c r="J278"/>
  <c r="L278" s="1"/>
  <c r="V278" s="1"/>
  <c r="T277"/>
  <c r="R277"/>
  <c r="P277"/>
  <c r="N277"/>
  <c r="U277" s="1"/>
  <c r="J277"/>
  <c r="L277" s="1"/>
  <c r="T276"/>
  <c r="R276"/>
  <c r="P276"/>
  <c r="N276"/>
  <c r="U276" s="1"/>
  <c r="J276"/>
  <c r="L276" s="1"/>
  <c r="V276" s="1"/>
  <c r="T275"/>
  <c r="R275"/>
  <c r="P275"/>
  <c r="N275"/>
  <c r="U275" s="1"/>
  <c r="L275"/>
  <c r="T274"/>
  <c r="R274"/>
  <c r="P274"/>
  <c r="N274"/>
  <c r="U274" s="1"/>
  <c r="J274"/>
  <c r="L274" s="1"/>
  <c r="V274" s="1"/>
  <c r="T273"/>
  <c r="R273"/>
  <c r="P273"/>
  <c r="N273"/>
  <c r="U273" s="1"/>
  <c r="J273"/>
  <c r="L273" s="1"/>
  <c r="T272"/>
  <c r="R272"/>
  <c r="P272"/>
  <c r="N272"/>
  <c r="U272" s="1"/>
  <c r="J272"/>
  <c r="L272" s="1"/>
  <c r="V272" s="1"/>
  <c r="T271"/>
  <c r="R271"/>
  <c r="P271"/>
  <c r="N271"/>
  <c r="U271" s="1"/>
  <c r="J271"/>
  <c r="L271" s="1"/>
  <c r="T270"/>
  <c r="R270"/>
  <c r="P270"/>
  <c r="N270"/>
  <c r="U270" s="1"/>
  <c r="J270"/>
  <c r="L270" s="1"/>
  <c r="V270" s="1"/>
  <c r="T269"/>
  <c r="R269"/>
  <c r="P269"/>
  <c r="N269"/>
  <c r="U269" s="1"/>
  <c r="J269"/>
  <c r="L269" s="1"/>
  <c r="T268"/>
  <c r="R268"/>
  <c r="N268"/>
  <c r="U268" s="1"/>
  <c r="L268"/>
  <c r="T267"/>
  <c r="R267"/>
  <c r="N267"/>
  <c r="U267" s="1"/>
  <c r="L267"/>
  <c r="T266"/>
  <c r="R266"/>
  <c r="P266"/>
  <c r="N266"/>
  <c r="U266" s="1"/>
  <c r="L266"/>
  <c r="V266" s="1"/>
  <c r="T265"/>
  <c r="R265"/>
  <c r="P265"/>
  <c r="N265"/>
  <c r="U265" s="1"/>
  <c r="J265"/>
  <c r="L265" s="1"/>
  <c r="T264"/>
  <c r="R264"/>
  <c r="N264"/>
  <c r="U264" s="1"/>
  <c r="J264"/>
  <c r="L264" s="1"/>
  <c r="T263"/>
  <c r="R263"/>
  <c r="P263"/>
  <c r="N263"/>
  <c r="U263" s="1"/>
  <c r="J263"/>
  <c r="L263" s="1"/>
  <c r="V263" s="1"/>
  <c r="T262"/>
  <c r="R262"/>
  <c r="P262"/>
  <c r="N262"/>
  <c r="U262" s="1"/>
  <c r="J262"/>
  <c r="L262" s="1"/>
  <c r="T261"/>
  <c r="R261"/>
  <c r="P261"/>
  <c r="N261"/>
  <c r="U261" s="1"/>
  <c r="J261"/>
  <c r="L261" s="1"/>
  <c r="V261" s="1"/>
  <c r="T260"/>
  <c r="R260"/>
  <c r="P260"/>
  <c r="N260"/>
  <c r="U260" s="1"/>
  <c r="J260"/>
  <c r="L260" s="1"/>
  <c r="T259"/>
  <c r="R259"/>
  <c r="P259"/>
  <c r="N259"/>
  <c r="U259" s="1"/>
  <c r="J259"/>
  <c r="L259" s="1"/>
  <c r="V259" s="1"/>
  <c r="T258"/>
  <c r="R258"/>
  <c r="P258"/>
  <c r="N258"/>
  <c r="U258" s="1"/>
  <c r="J258"/>
  <c r="L258" s="1"/>
  <c r="T257"/>
  <c r="R257"/>
  <c r="P257"/>
  <c r="N257"/>
  <c r="U257" s="1"/>
  <c r="J257"/>
  <c r="L257" s="1"/>
  <c r="V257" s="1"/>
  <c r="T256"/>
  <c r="R256"/>
  <c r="P256"/>
  <c r="N256"/>
  <c r="U256" s="1"/>
  <c r="J256"/>
  <c r="L256" s="1"/>
  <c r="T255"/>
  <c r="R255"/>
  <c r="P255"/>
  <c r="N255"/>
  <c r="U255" s="1"/>
  <c r="J255"/>
  <c r="L255" s="1"/>
  <c r="V255" s="1"/>
  <c r="T254"/>
  <c r="R254"/>
  <c r="P254"/>
  <c r="N254"/>
  <c r="U254" s="1"/>
  <c r="J254"/>
  <c r="L254" s="1"/>
  <c r="R253"/>
  <c r="P253"/>
  <c r="N253"/>
  <c r="U253" s="1"/>
  <c r="J253"/>
  <c r="L253" s="1"/>
  <c r="T252"/>
  <c r="R252"/>
  <c r="P252"/>
  <c r="N252"/>
  <c r="U252" s="1"/>
  <c r="J252"/>
  <c r="L252" s="1"/>
  <c r="V252" s="1"/>
  <c r="T251"/>
  <c r="R251"/>
  <c r="P251"/>
  <c r="N251"/>
  <c r="U251" s="1"/>
  <c r="J251"/>
  <c r="L251" s="1"/>
  <c r="T250"/>
  <c r="R250"/>
  <c r="P250"/>
  <c r="N250"/>
  <c r="U250" s="1"/>
  <c r="J250"/>
  <c r="L250" s="1"/>
  <c r="V250" s="1"/>
  <c r="T249"/>
  <c r="R249"/>
  <c r="P249"/>
  <c r="N249"/>
  <c r="U249" s="1"/>
  <c r="J249"/>
  <c r="L249" s="1"/>
  <c r="T248"/>
  <c r="R248"/>
  <c r="P248"/>
  <c r="N248"/>
  <c r="U248" s="1"/>
  <c r="J248"/>
  <c r="L248" s="1"/>
  <c r="V248" s="1"/>
  <c r="T247"/>
  <c r="R247"/>
  <c r="P247"/>
  <c r="N247"/>
  <c r="U247" s="1"/>
  <c r="J247"/>
  <c r="L247" s="1"/>
  <c r="R246"/>
  <c r="N246"/>
  <c r="U246" s="1"/>
  <c r="J246"/>
  <c r="L246" s="1"/>
  <c r="V246" s="1"/>
  <c r="T245"/>
  <c r="R245"/>
  <c r="P245"/>
  <c r="N245"/>
  <c r="U245" s="1"/>
  <c r="J245"/>
  <c r="L245" s="1"/>
  <c r="T244"/>
  <c r="R244"/>
  <c r="P244"/>
  <c r="N244"/>
  <c r="U244" s="1"/>
  <c r="J244"/>
  <c r="L244" s="1"/>
  <c r="V244" s="1"/>
  <c r="T243"/>
  <c r="R243"/>
  <c r="P243"/>
  <c r="N243"/>
  <c r="U243" s="1"/>
  <c r="L243"/>
  <c r="T242"/>
  <c r="R242"/>
  <c r="P242"/>
  <c r="N242"/>
  <c r="U242" s="1"/>
  <c r="J242"/>
  <c r="L242" s="1"/>
  <c r="V242" s="1"/>
  <c r="T241"/>
  <c r="R241"/>
  <c r="P241"/>
  <c r="N241"/>
  <c r="U241" s="1"/>
  <c r="J241"/>
  <c r="L241" s="1"/>
  <c r="T240"/>
  <c r="R240"/>
  <c r="P240"/>
  <c r="N240"/>
  <c r="U240" s="1"/>
  <c r="J240"/>
  <c r="L240" s="1"/>
  <c r="V240" s="1"/>
  <c r="T239"/>
  <c r="R239"/>
  <c r="P239"/>
  <c r="N239"/>
  <c r="U239" s="1"/>
  <c r="J239"/>
  <c r="L239" s="1"/>
  <c r="T238"/>
  <c r="R238"/>
  <c r="P238"/>
  <c r="N238"/>
  <c r="U238" s="1"/>
  <c r="J238"/>
  <c r="L238" s="1"/>
  <c r="V238" s="1"/>
  <c r="T237"/>
  <c r="R237"/>
  <c r="P237"/>
  <c r="N237"/>
  <c r="U237" s="1"/>
  <c r="J237"/>
  <c r="L237" s="1"/>
  <c r="T236"/>
  <c r="R236"/>
  <c r="P236"/>
  <c r="N236"/>
  <c r="U236" s="1"/>
  <c r="L236"/>
  <c r="V236" s="1"/>
  <c r="J236"/>
  <c r="T235"/>
  <c r="R235"/>
  <c r="P235"/>
  <c r="N235"/>
  <c r="U235" s="1"/>
  <c r="L235"/>
  <c r="V235" s="1"/>
  <c r="J235"/>
  <c r="T234"/>
  <c r="R234"/>
  <c r="P234"/>
  <c r="N234"/>
  <c r="U234" s="1"/>
  <c r="J234"/>
  <c r="L234" s="1"/>
  <c r="V234" s="1"/>
  <c r="T233"/>
  <c r="R233"/>
  <c r="P233"/>
  <c r="N233"/>
  <c r="U233" s="1"/>
  <c r="J233"/>
  <c r="L233" s="1"/>
  <c r="T232"/>
  <c r="R232"/>
  <c r="P232"/>
  <c r="N232"/>
  <c r="U232" s="1"/>
  <c r="J232"/>
  <c r="L232" s="1"/>
  <c r="V232" s="1"/>
  <c r="T231"/>
  <c r="R231"/>
  <c r="P231"/>
  <c r="N231"/>
  <c r="U231" s="1"/>
  <c r="J231"/>
  <c r="L231" s="1"/>
  <c r="T230"/>
  <c r="R230"/>
  <c r="P230"/>
  <c r="N230"/>
  <c r="U230" s="1"/>
  <c r="J230"/>
  <c r="L230" s="1"/>
  <c r="V230" s="1"/>
  <c r="T229"/>
  <c r="R229"/>
  <c r="P229"/>
  <c r="N229"/>
  <c r="U229" s="1"/>
  <c r="L229"/>
  <c r="T228"/>
  <c r="R228"/>
  <c r="P228"/>
  <c r="N228"/>
  <c r="U228" s="1"/>
  <c r="J228"/>
  <c r="L228" s="1"/>
  <c r="V228" s="1"/>
  <c r="T227"/>
  <c r="R227"/>
  <c r="P227"/>
  <c r="N227"/>
  <c r="U227" s="1"/>
  <c r="J227"/>
  <c r="L227" s="1"/>
  <c r="T226"/>
  <c r="R226"/>
  <c r="P226"/>
  <c r="N226"/>
  <c r="U226" s="1"/>
  <c r="J226"/>
  <c r="L226" s="1"/>
  <c r="V226" s="1"/>
  <c r="T225"/>
  <c r="R225"/>
  <c r="P225"/>
  <c r="N225"/>
  <c r="U225" s="1"/>
  <c r="J225"/>
  <c r="L225" s="1"/>
  <c r="T224"/>
  <c r="R224"/>
  <c r="P224"/>
  <c r="N224"/>
  <c r="U224" s="1"/>
  <c r="J224"/>
  <c r="L224" s="1"/>
  <c r="V224" s="1"/>
  <c r="T223"/>
  <c r="R223"/>
  <c r="P223"/>
  <c r="N223"/>
  <c r="U223" s="1"/>
  <c r="J223"/>
  <c r="L223" s="1"/>
  <c r="T222"/>
  <c r="R222"/>
  <c r="P222"/>
  <c r="N222"/>
  <c r="U222" s="1"/>
  <c r="J222"/>
  <c r="L222" s="1"/>
  <c r="V222" s="1"/>
  <c r="T221"/>
  <c r="R221"/>
  <c r="P221"/>
  <c r="N221"/>
  <c r="U221" s="1"/>
  <c r="J221"/>
  <c r="L221" s="1"/>
  <c r="T220"/>
  <c r="R220"/>
  <c r="P220"/>
  <c r="N220"/>
  <c r="U220" s="1"/>
  <c r="J220"/>
  <c r="L220" s="1"/>
  <c r="V220" s="1"/>
  <c r="T219"/>
  <c r="R219"/>
  <c r="P219"/>
  <c r="N219"/>
  <c r="U219" s="1"/>
  <c r="J219"/>
  <c r="L219" s="1"/>
  <c r="T218"/>
  <c r="R218"/>
  <c r="P218"/>
  <c r="N218"/>
  <c r="U218" s="1"/>
  <c r="J218"/>
  <c r="L218" s="1"/>
  <c r="V218" s="1"/>
  <c r="T217"/>
  <c r="R217"/>
  <c r="P217"/>
  <c r="N217"/>
  <c r="U217" s="1"/>
  <c r="J217"/>
  <c r="L217" s="1"/>
  <c r="T216"/>
  <c r="R216"/>
  <c r="P216"/>
  <c r="N216"/>
  <c r="U216" s="1"/>
  <c r="J216"/>
  <c r="L216" s="1"/>
  <c r="V216" s="1"/>
  <c r="T215"/>
  <c r="R215"/>
  <c r="P215"/>
  <c r="N215"/>
  <c r="U215" s="1"/>
  <c r="J215"/>
  <c r="L215" s="1"/>
  <c r="T214"/>
  <c r="R214"/>
  <c r="P214"/>
  <c r="N214"/>
  <c r="U214" s="1"/>
  <c r="J214"/>
  <c r="L214" s="1"/>
  <c r="V214" s="1"/>
  <c r="T213"/>
  <c r="R213"/>
  <c r="P213"/>
  <c r="N213"/>
  <c r="U213" s="1"/>
  <c r="J213"/>
  <c r="L213" s="1"/>
  <c r="T212"/>
  <c r="R212"/>
  <c r="P212"/>
  <c r="N212"/>
  <c r="U212" s="1"/>
  <c r="J212"/>
  <c r="L212" s="1"/>
  <c r="V212" s="1"/>
  <c r="T211"/>
  <c r="R211"/>
  <c r="P211"/>
  <c r="N211"/>
  <c r="U211" s="1"/>
  <c r="J211"/>
  <c r="L211" s="1"/>
  <c r="T210"/>
  <c r="R210"/>
  <c r="P210"/>
  <c r="N210"/>
  <c r="U210" s="1"/>
  <c r="J210"/>
  <c r="L210" s="1"/>
  <c r="V210" s="1"/>
  <c r="T209"/>
  <c r="R209"/>
  <c r="P209"/>
  <c r="N209"/>
  <c r="U209" s="1"/>
  <c r="J209"/>
  <c r="L209" s="1"/>
  <c r="T208"/>
  <c r="R208"/>
  <c r="P208"/>
  <c r="N208"/>
  <c r="U208" s="1"/>
  <c r="J208"/>
  <c r="L208" s="1"/>
  <c r="V208" s="1"/>
  <c r="T207"/>
  <c r="R207"/>
  <c r="P207"/>
  <c r="N207"/>
  <c r="U207" s="1"/>
  <c r="J207"/>
  <c r="L207" s="1"/>
  <c r="T206"/>
  <c r="R206"/>
  <c r="P206"/>
  <c r="N206"/>
  <c r="U206" s="1"/>
  <c r="J206"/>
  <c r="L206" s="1"/>
  <c r="V206" s="1"/>
  <c r="T205"/>
  <c r="R205"/>
  <c r="P205"/>
  <c r="N205"/>
  <c r="U205" s="1"/>
  <c r="J205"/>
  <c r="L205" s="1"/>
  <c r="T204"/>
  <c r="R204"/>
  <c r="P204"/>
  <c r="N204"/>
  <c r="U204" s="1"/>
  <c r="J204"/>
  <c r="L204" s="1"/>
  <c r="V204" s="1"/>
  <c r="T203"/>
  <c r="R203"/>
  <c r="P203"/>
  <c r="N203"/>
  <c r="U203" s="1"/>
  <c r="J203"/>
  <c r="L203" s="1"/>
  <c r="T202"/>
  <c r="R202"/>
  <c r="P202"/>
  <c r="N202"/>
  <c r="U202" s="1"/>
  <c r="J202"/>
  <c r="L202" s="1"/>
  <c r="V202" s="1"/>
  <c r="T201"/>
  <c r="R201"/>
  <c r="P201"/>
  <c r="N201"/>
  <c r="U201" s="1"/>
  <c r="J201"/>
  <c r="L201" s="1"/>
  <c r="T200"/>
  <c r="R200"/>
  <c r="P200"/>
  <c r="N200"/>
  <c r="U200" s="1"/>
  <c r="J200"/>
  <c r="L200" s="1"/>
  <c r="V200" s="1"/>
  <c r="T199"/>
  <c r="R199"/>
  <c r="P199"/>
  <c r="N199"/>
  <c r="U199" s="1"/>
  <c r="J199"/>
  <c r="L199" s="1"/>
  <c r="T198"/>
  <c r="R198"/>
  <c r="P198"/>
  <c r="N198"/>
  <c r="U198" s="1"/>
  <c r="J198"/>
  <c r="L198" s="1"/>
  <c r="V198" s="1"/>
  <c r="T197"/>
  <c r="R197"/>
  <c r="P197"/>
  <c r="N197"/>
  <c r="U197" s="1"/>
  <c r="J197"/>
  <c r="L197" s="1"/>
  <c r="T196"/>
  <c r="R196"/>
  <c r="P196"/>
  <c r="N196"/>
  <c r="U196" s="1"/>
  <c r="J196"/>
  <c r="L196" s="1"/>
  <c r="V196" s="1"/>
  <c r="T195"/>
  <c r="R195"/>
  <c r="P195"/>
  <c r="N195"/>
  <c r="U195" s="1"/>
  <c r="J195"/>
  <c r="L195" s="1"/>
  <c r="T194"/>
  <c r="R194"/>
  <c r="P194"/>
  <c r="N194"/>
  <c r="U194" s="1"/>
  <c r="J194"/>
  <c r="L194" s="1"/>
  <c r="V194" s="1"/>
  <c r="T193"/>
  <c r="R193"/>
  <c r="P193"/>
  <c r="N193"/>
  <c r="U193" s="1"/>
  <c r="V193" s="1"/>
  <c r="L193"/>
  <c r="T192"/>
  <c r="R192"/>
  <c r="P192"/>
  <c r="N192"/>
  <c r="U192" s="1"/>
  <c r="J192"/>
  <c r="L192" s="1"/>
  <c r="V192" s="1"/>
  <c r="T191"/>
  <c r="R191"/>
  <c r="P191"/>
  <c r="N191"/>
  <c r="U191" s="1"/>
  <c r="J191"/>
  <c r="L191" s="1"/>
  <c r="T190"/>
  <c r="R190"/>
  <c r="P190"/>
  <c r="N190"/>
  <c r="U190" s="1"/>
  <c r="J190"/>
  <c r="L190" s="1"/>
  <c r="V190" s="1"/>
  <c r="T189"/>
  <c r="R189"/>
  <c r="P189"/>
  <c r="N189"/>
  <c r="U189" s="1"/>
  <c r="J189"/>
  <c r="L189" s="1"/>
  <c r="T188"/>
  <c r="R188"/>
  <c r="P188"/>
  <c r="N188"/>
  <c r="U188" s="1"/>
  <c r="J188"/>
  <c r="L188" s="1"/>
  <c r="V188" s="1"/>
  <c r="T187"/>
  <c r="R187"/>
  <c r="P187"/>
  <c r="N187"/>
  <c r="U187" s="1"/>
  <c r="J187"/>
  <c r="L187" s="1"/>
  <c r="T186"/>
  <c r="R186"/>
  <c r="P186"/>
  <c r="N186"/>
  <c r="U186" s="1"/>
  <c r="J186"/>
  <c r="L186" s="1"/>
  <c r="V186" s="1"/>
  <c r="T185"/>
  <c r="R185"/>
  <c r="P185"/>
  <c r="N185"/>
  <c r="U185" s="1"/>
  <c r="J185"/>
  <c r="L185" s="1"/>
  <c r="T184"/>
  <c r="R184"/>
  <c r="N184"/>
  <c r="U184" s="1"/>
  <c r="L184"/>
  <c r="J184"/>
  <c r="T183"/>
  <c r="R183"/>
  <c r="P183"/>
  <c r="N183"/>
  <c r="U183" s="1"/>
  <c r="L183"/>
  <c r="J183"/>
  <c r="T182"/>
  <c r="R182"/>
  <c r="P182"/>
  <c r="N182"/>
  <c r="U182" s="1"/>
  <c r="L182"/>
  <c r="T181"/>
  <c r="R181"/>
  <c r="P181"/>
  <c r="N181"/>
  <c r="U181" s="1"/>
  <c r="J181"/>
  <c r="L181" s="1"/>
  <c r="V181" s="1"/>
  <c r="T180"/>
  <c r="R180"/>
  <c r="P180"/>
  <c r="N180"/>
  <c r="U180" s="1"/>
  <c r="L180"/>
  <c r="T179"/>
  <c r="R179"/>
  <c r="P179"/>
  <c r="N179"/>
  <c r="U179" s="1"/>
  <c r="J179"/>
  <c r="L179" s="1"/>
  <c r="V179" s="1"/>
  <c r="T178"/>
  <c r="R178"/>
  <c r="P178"/>
  <c r="N178"/>
  <c r="U178" s="1"/>
  <c r="J178"/>
  <c r="L178" s="1"/>
  <c r="T177"/>
  <c r="R177"/>
  <c r="P177"/>
  <c r="N177"/>
  <c r="U177" s="1"/>
  <c r="J177"/>
  <c r="L177" s="1"/>
  <c r="V177" s="1"/>
  <c r="T176"/>
  <c r="R176"/>
  <c r="P176"/>
  <c r="N176"/>
  <c r="U176" s="1"/>
  <c r="J176"/>
  <c r="L176" s="1"/>
  <c r="T175"/>
  <c r="R175"/>
  <c r="P175"/>
  <c r="N175"/>
  <c r="U175" s="1"/>
  <c r="J175"/>
  <c r="L175" s="1"/>
  <c r="V175" s="1"/>
  <c r="T174"/>
  <c r="R174"/>
  <c r="P174"/>
  <c r="N174"/>
  <c r="U174" s="1"/>
  <c r="V174" s="1"/>
  <c r="L174"/>
  <c r="T173"/>
  <c r="R173"/>
  <c r="P173"/>
  <c r="N173"/>
  <c r="U173" s="1"/>
  <c r="V173" s="1"/>
  <c r="L173"/>
  <c r="J173"/>
  <c r="T172"/>
  <c r="R172"/>
  <c r="P172"/>
  <c r="N172"/>
  <c r="U172" s="1"/>
  <c r="J172"/>
  <c r="L172" s="1"/>
  <c r="V172" s="1"/>
  <c r="T171"/>
  <c r="R171"/>
  <c r="P171"/>
  <c r="N171"/>
  <c r="U171" s="1"/>
  <c r="J171"/>
  <c r="L171" s="1"/>
  <c r="T170"/>
  <c r="R170"/>
  <c r="P170"/>
  <c r="N170"/>
  <c r="U170" s="1"/>
  <c r="J170"/>
  <c r="L170" s="1"/>
  <c r="V170" s="1"/>
  <c r="T169"/>
  <c r="R169"/>
  <c r="P169"/>
  <c r="N169"/>
  <c r="U169" s="1"/>
  <c r="J169"/>
  <c r="L169" s="1"/>
  <c r="T168"/>
  <c r="R168"/>
  <c r="P168"/>
  <c r="N168"/>
  <c r="U168" s="1"/>
  <c r="J168"/>
  <c r="L168" s="1"/>
  <c r="V168" s="1"/>
  <c r="T167"/>
  <c r="R167"/>
  <c r="P167"/>
  <c r="N167"/>
  <c r="U167" s="1"/>
  <c r="J167"/>
  <c r="L167" s="1"/>
  <c r="T166"/>
  <c r="R166"/>
  <c r="P166"/>
  <c r="N166"/>
  <c r="U166" s="1"/>
  <c r="J166"/>
  <c r="L166" s="1"/>
  <c r="V166" s="1"/>
  <c r="T165"/>
  <c r="R165"/>
  <c r="P165"/>
  <c r="N165"/>
  <c r="U165" s="1"/>
  <c r="J165"/>
  <c r="L165" s="1"/>
  <c r="T164"/>
  <c r="R164"/>
  <c r="P164"/>
  <c r="N164"/>
  <c r="U164" s="1"/>
  <c r="J164"/>
  <c r="L164" s="1"/>
  <c r="V164" s="1"/>
  <c r="T163"/>
  <c r="R163"/>
  <c r="P163"/>
  <c r="N163"/>
  <c r="U163" s="1"/>
  <c r="J163"/>
  <c r="L163" s="1"/>
  <c r="T162"/>
  <c r="R162"/>
  <c r="P162"/>
  <c r="N162"/>
  <c r="U162" s="1"/>
  <c r="J162"/>
  <c r="L162" s="1"/>
  <c r="V162" s="1"/>
  <c r="T161"/>
  <c r="R161"/>
  <c r="P161"/>
  <c r="N161"/>
  <c r="U161" s="1"/>
  <c r="J161"/>
  <c r="L161" s="1"/>
  <c r="T160"/>
  <c r="R160"/>
  <c r="P160"/>
  <c r="N160"/>
  <c r="U160" s="1"/>
  <c r="L160"/>
  <c r="V160" s="1"/>
  <c r="J160"/>
  <c r="T159"/>
  <c r="R159"/>
  <c r="P159"/>
  <c r="N159"/>
  <c r="U159" s="1"/>
  <c r="L159"/>
  <c r="V159" s="1"/>
  <c r="J159"/>
  <c r="T158"/>
  <c r="R158"/>
  <c r="P158"/>
  <c r="N158"/>
  <c r="U158" s="1"/>
  <c r="J158"/>
  <c r="L158" s="1"/>
  <c r="V158" s="1"/>
  <c r="T157"/>
  <c r="R157"/>
  <c r="P157"/>
  <c r="N157"/>
  <c r="U157" s="1"/>
  <c r="J157"/>
  <c r="L157" s="1"/>
  <c r="T156"/>
  <c r="R156"/>
  <c r="P156"/>
  <c r="N156"/>
  <c r="U156" s="1"/>
  <c r="J156"/>
  <c r="L156" s="1"/>
  <c r="V156" s="1"/>
  <c r="T155"/>
  <c r="R155"/>
  <c r="P155"/>
  <c r="N155"/>
  <c r="U155" s="1"/>
  <c r="J155"/>
  <c r="L155" s="1"/>
  <c r="T154"/>
  <c r="R154"/>
  <c r="P154"/>
  <c r="N154"/>
  <c r="U154" s="1"/>
  <c r="J154"/>
  <c r="L154" s="1"/>
  <c r="V154" s="1"/>
  <c r="T153"/>
  <c r="R153"/>
  <c r="P153"/>
  <c r="N153"/>
  <c r="U153" s="1"/>
  <c r="J153"/>
  <c r="L153" s="1"/>
  <c r="T152"/>
  <c r="R152"/>
  <c r="P152"/>
  <c r="N152"/>
  <c r="U152" s="1"/>
  <c r="J152"/>
  <c r="L152" s="1"/>
  <c r="V152" s="1"/>
  <c r="T151"/>
  <c r="R151"/>
  <c r="P151"/>
  <c r="N151"/>
  <c r="U151" s="1"/>
  <c r="J151"/>
  <c r="L151" s="1"/>
  <c r="T150"/>
  <c r="R150"/>
  <c r="P150"/>
  <c r="N150"/>
  <c r="U150" s="1"/>
  <c r="J150"/>
  <c r="L150" s="1"/>
  <c r="V150" s="1"/>
  <c r="T149"/>
  <c r="R149"/>
  <c r="P149"/>
  <c r="N149"/>
  <c r="U149" s="1"/>
  <c r="J149"/>
  <c r="L149" s="1"/>
  <c r="T148"/>
  <c r="R148"/>
  <c r="P148"/>
  <c r="N148"/>
  <c r="U148" s="1"/>
  <c r="J148"/>
  <c r="L148" s="1"/>
  <c r="V148" s="1"/>
  <c r="T147"/>
  <c r="R147"/>
  <c r="P147"/>
  <c r="N147"/>
  <c r="U147" s="1"/>
  <c r="J147"/>
  <c r="L147" s="1"/>
  <c r="T146"/>
  <c r="R146"/>
  <c r="P146"/>
  <c r="N146"/>
  <c r="U146" s="1"/>
  <c r="J146"/>
  <c r="L146" s="1"/>
  <c r="V146" s="1"/>
  <c r="T145"/>
  <c r="R145"/>
  <c r="P145"/>
  <c r="N145"/>
  <c r="U145" s="1"/>
  <c r="J145"/>
  <c r="L145" s="1"/>
  <c r="T144"/>
  <c r="R144"/>
  <c r="P144"/>
  <c r="N144"/>
  <c r="U144" s="1"/>
  <c r="J144"/>
  <c r="L144" s="1"/>
  <c r="V144" s="1"/>
  <c r="T143"/>
  <c r="R143"/>
  <c r="P143"/>
  <c r="N143"/>
  <c r="U143" s="1"/>
  <c r="L143"/>
  <c r="T142"/>
  <c r="R142"/>
  <c r="P142"/>
  <c r="N142"/>
  <c r="U142" s="1"/>
  <c r="L142"/>
  <c r="V142" s="1"/>
  <c r="J142"/>
  <c r="T141"/>
  <c r="R141"/>
  <c r="P141"/>
  <c r="N141"/>
  <c r="U141" s="1"/>
  <c r="L141"/>
  <c r="V141" s="1"/>
  <c r="J141"/>
  <c r="T140"/>
  <c r="R140"/>
  <c r="P140"/>
  <c r="N140"/>
  <c r="U140" s="1"/>
  <c r="L140"/>
  <c r="V140" s="1"/>
  <c r="J140"/>
  <c r="T139"/>
  <c r="R139"/>
  <c r="P139"/>
  <c r="N139"/>
  <c r="U139" s="1"/>
  <c r="L139"/>
  <c r="V139" s="1"/>
  <c r="J139"/>
  <c r="T138"/>
  <c r="R138"/>
  <c r="P138"/>
  <c r="N138"/>
  <c r="U138" s="1"/>
  <c r="L138"/>
  <c r="V138" s="1"/>
  <c r="J138"/>
  <c r="T137"/>
  <c r="R137"/>
  <c r="P137"/>
  <c r="N137"/>
  <c r="U137" s="1"/>
  <c r="L137"/>
  <c r="V137" s="1"/>
  <c r="T136"/>
  <c r="R136"/>
  <c r="P136"/>
  <c r="N136"/>
  <c r="U136" s="1"/>
  <c r="L136"/>
  <c r="T135"/>
  <c r="R135"/>
  <c r="P135"/>
  <c r="N135"/>
  <c r="U135" s="1"/>
  <c r="V135" s="1"/>
  <c r="L135"/>
  <c r="T134"/>
  <c r="R134"/>
  <c r="P134"/>
  <c r="N134"/>
  <c r="U134" s="1"/>
  <c r="L134"/>
  <c r="T133"/>
  <c r="R133"/>
  <c r="P133"/>
  <c r="N133"/>
  <c r="U133" s="1"/>
  <c r="L133"/>
  <c r="V133" s="1"/>
  <c r="J133"/>
  <c r="T132"/>
  <c r="R132"/>
  <c r="P132"/>
  <c r="N132"/>
  <c r="U132" s="1"/>
  <c r="L132"/>
  <c r="V132" s="1"/>
  <c r="J132"/>
  <c r="T131"/>
  <c r="R131"/>
  <c r="P131"/>
  <c r="N131"/>
  <c r="U131" s="1"/>
  <c r="L131"/>
  <c r="V131" s="1"/>
  <c r="J131"/>
  <c r="T130"/>
  <c r="R130"/>
  <c r="P130"/>
  <c r="N130"/>
  <c r="U130" s="1"/>
  <c r="L130"/>
  <c r="V130" s="1"/>
  <c r="J130"/>
  <c r="T129"/>
  <c r="R129"/>
  <c r="P129"/>
  <c r="N129"/>
  <c r="U129" s="1"/>
  <c r="L129"/>
  <c r="V129" s="1"/>
  <c r="T128"/>
  <c r="R128"/>
  <c r="P128"/>
  <c r="N128"/>
  <c r="U128" s="1"/>
  <c r="J128"/>
  <c r="L128" s="1"/>
  <c r="T127"/>
  <c r="R127"/>
  <c r="P127"/>
  <c r="N127"/>
  <c r="U127" s="1"/>
  <c r="J127"/>
  <c r="L127" s="1"/>
  <c r="V127" s="1"/>
  <c r="T126"/>
  <c r="R126"/>
  <c r="P126"/>
  <c r="N126"/>
  <c r="U126" s="1"/>
  <c r="J126"/>
  <c r="L126" s="1"/>
  <c r="T125"/>
  <c r="R125"/>
  <c r="P125"/>
  <c r="N125"/>
  <c r="U125" s="1"/>
  <c r="J125"/>
  <c r="L125" s="1"/>
  <c r="V125" s="1"/>
  <c r="T124"/>
  <c r="R124"/>
  <c r="P124"/>
  <c r="N124"/>
  <c r="U124" s="1"/>
  <c r="J124"/>
  <c r="L124" s="1"/>
  <c r="T123"/>
  <c r="R123"/>
  <c r="P123"/>
  <c r="N123"/>
  <c r="U123" s="1"/>
  <c r="J123"/>
  <c r="L123" s="1"/>
  <c r="V123" s="1"/>
  <c r="T122"/>
  <c r="R122"/>
  <c r="P122"/>
  <c r="N122"/>
  <c r="U122" s="1"/>
  <c r="J122"/>
  <c r="L122" s="1"/>
  <c r="T121"/>
  <c r="R121"/>
  <c r="P121"/>
  <c r="N121"/>
  <c r="U121" s="1"/>
  <c r="J121"/>
  <c r="L121" s="1"/>
  <c r="V121" s="1"/>
  <c r="T120"/>
  <c r="R120"/>
  <c r="P120"/>
  <c r="N120"/>
  <c r="U120" s="1"/>
  <c r="J120"/>
  <c r="L120" s="1"/>
  <c r="T119"/>
  <c r="R119"/>
  <c r="P119"/>
  <c r="N119"/>
  <c r="U119" s="1"/>
  <c r="J119"/>
  <c r="L119" s="1"/>
  <c r="V119" s="1"/>
  <c r="T118"/>
  <c r="R118"/>
  <c r="P118"/>
  <c r="N118"/>
  <c r="U118" s="1"/>
  <c r="J118"/>
  <c r="L118" s="1"/>
  <c r="T117"/>
  <c r="R117"/>
  <c r="P117"/>
  <c r="N117"/>
  <c r="U117" s="1"/>
  <c r="J117"/>
  <c r="L117" s="1"/>
  <c r="V117" s="1"/>
  <c r="T116"/>
  <c r="R116"/>
  <c r="P116"/>
  <c r="N116"/>
  <c r="U116" s="1"/>
  <c r="J116"/>
  <c r="L116" s="1"/>
  <c r="T115"/>
  <c r="R115"/>
  <c r="P115"/>
  <c r="N115"/>
  <c r="U115" s="1"/>
  <c r="L115"/>
  <c r="V115" s="1"/>
  <c r="T114"/>
  <c r="R114"/>
  <c r="P114"/>
  <c r="N114"/>
  <c r="U114" s="1"/>
  <c r="V114" s="1"/>
  <c r="L114"/>
  <c r="T113"/>
  <c r="R113"/>
  <c r="P113"/>
  <c r="N113"/>
  <c r="U113" s="1"/>
  <c r="L113"/>
  <c r="V113" s="1"/>
  <c r="T112"/>
  <c r="R112"/>
  <c r="P112"/>
  <c r="N112"/>
  <c r="U112" s="1"/>
  <c r="L112"/>
  <c r="J112"/>
  <c r="T111"/>
  <c r="R111"/>
  <c r="P111"/>
  <c r="N111"/>
  <c r="U111" s="1"/>
  <c r="L111"/>
  <c r="J111"/>
  <c r="T110"/>
  <c r="R110"/>
  <c r="P110"/>
  <c r="N110"/>
  <c r="U110" s="1"/>
  <c r="L110"/>
  <c r="T109"/>
  <c r="R109"/>
  <c r="P109"/>
  <c r="N109"/>
  <c r="U109" s="1"/>
  <c r="J109"/>
  <c r="L109" s="1"/>
  <c r="V109" s="1"/>
  <c r="T108"/>
  <c r="R108"/>
  <c r="P108"/>
  <c r="N108"/>
  <c r="U108" s="1"/>
  <c r="J108"/>
  <c r="L108" s="1"/>
  <c r="T107"/>
  <c r="R107"/>
  <c r="P107"/>
  <c r="N107"/>
  <c r="U107" s="1"/>
  <c r="J107"/>
  <c r="L107" s="1"/>
  <c r="V107" s="1"/>
  <c r="T106"/>
  <c r="R106"/>
  <c r="P106"/>
  <c r="N106"/>
  <c r="U106" s="1"/>
  <c r="J106"/>
  <c r="L106" s="1"/>
  <c r="T105"/>
  <c r="R105"/>
  <c r="P105"/>
  <c r="N105"/>
  <c r="U105" s="1"/>
  <c r="L105"/>
  <c r="V105" s="1"/>
  <c r="T104"/>
  <c r="R104"/>
  <c r="P104"/>
  <c r="N104"/>
  <c r="U104" s="1"/>
  <c r="V104" s="1"/>
  <c r="L104"/>
  <c r="T103"/>
  <c r="R103"/>
  <c r="P103"/>
  <c r="N103"/>
  <c r="U103" s="1"/>
  <c r="L103"/>
  <c r="V103" s="1"/>
  <c r="T102"/>
  <c r="R102"/>
  <c r="P102"/>
  <c r="N102"/>
  <c r="U102" s="1"/>
  <c r="L102"/>
  <c r="J102"/>
  <c r="T101"/>
  <c r="R101"/>
  <c r="P101"/>
  <c r="N101"/>
  <c r="U101" s="1"/>
  <c r="L101"/>
  <c r="J101"/>
  <c r="T100"/>
  <c r="R100"/>
  <c r="P100"/>
  <c r="N100"/>
  <c r="U100" s="1"/>
  <c r="L100"/>
  <c r="J100"/>
  <c r="T99"/>
  <c r="R99"/>
  <c r="P99"/>
  <c r="N99"/>
  <c r="U99" s="1"/>
  <c r="L99"/>
  <c r="J99"/>
  <c r="T98"/>
  <c r="R98"/>
  <c r="P98"/>
  <c r="N98"/>
  <c r="U98" s="1"/>
  <c r="L98"/>
  <c r="J98"/>
  <c r="T97"/>
  <c r="R97"/>
  <c r="P97"/>
  <c r="N97"/>
  <c r="U97" s="1"/>
  <c r="L97"/>
  <c r="J97"/>
  <c r="R96"/>
  <c r="U96" s="1"/>
  <c r="N96"/>
  <c r="J96"/>
  <c r="L96" s="1"/>
  <c r="T95"/>
  <c r="R95"/>
  <c r="P95"/>
  <c r="N95"/>
  <c r="U95" s="1"/>
  <c r="J95"/>
  <c r="L95" s="1"/>
  <c r="V95" s="1"/>
  <c r="T94"/>
  <c r="R94"/>
  <c r="P94"/>
  <c r="N94"/>
  <c r="U94" s="1"/>
  <c r="J94"/>
  <c r="L94" s="1"/>
  <c r="T93"/>
  <c r="R93"/>
  <c r="P93"/>
  <c r="N93"/>
  <c r="U93" s="1"/>
  <c r="J93"/>
  <c r="L93" s="1"/>
  <c r="V93" s="1"/>
  <c r="T92"/>
  <c r="R92"/>
  <c r="P92"/>
  <c r="N92"/>
  <c r="U92" s="1"/>
  <c r="V92" s="1"/>
  <c r="L92"/>
  <c r="T91"/>
  <c r="R91"/>
  <c r="P91"/>
  <c r="N91"/>
  <c r="U91" s="1"/>
  <c r="V91" s="1"/>
  <c r="L91"/>
  <c r="T90"/>
  <c r="R90"/>
  <c r="P90"/>
  <c r="N90"/>
  <c r="U90" s="1"/>
  <c r="L90"/>
  <c r="T89"/>
  <c r="R89"/>
  <c r="P89"/>
  <c r="N89"/>
  <c r="U89" s="1"/>
  <c r="L89"/>
  <c r="V89" s="1"/>
  <c r="T88"/>
  <c r="R88"/>
  <c r="P88"/>
  <c r="N88"/>
  <c r="U88" s="1"/>
  <c r="J88"/>
  <c r="L88" s="1"/>
  <c r="T87"/>
  <c r="R87"/>
  <c r="P87"/>
  <c r="N87"/>
  <c r="U87" s="1"/>
  <c r="J87"/>
  <c r="L87" s="1"/>
  <c r="V87" s="1"/>
  <c r="T86"/>
  <c r="R86"/>
  <c r="P86"/>
  <c r="U86" s="1"/>
  <c r="J86"/>
  <c r="L86" s="1"/>
  <c r="V86" s="1"/>
  <c r="T85"/>
  <c r="R85"/>
  <c r="P85"/>
  <c r="N85"/>
  <c r="U85" s="1"/>
  <c r="J85"/>
  <c r="L85" s="1"/>
  <c r="T84"/>
  <c r="R84"/>
  <c r="P84"/>
  <c r="N84"/>
  <c r="U84" s="1"/>
  <c r="J84"/>
  <c r="L84" s="1"/>
  <c r="V84" s="1"/>
  <c r="T83"/>
  <c r="R83"/>
  <c r="P83"/>
  <c r="N83"/>
  <c r="U83" s="1"/>
  <c r="J83"/>
  <c r="L83" s="1"/>
  <c r="T82"/>
  <c r="R82"/>
  <c r="P82"/>
  <c r="N82"/>
  <c r="U82" s="1"/>
  <c r="J82"/>
  <c r="L82" s="1"/>
  <c r="V82" s="1"/>
  <c r="T81"/>
  <c r="R81"/>
  <c r="P81"/>
  <c r="N81"/>
  <c r="U81" s="1"/>
  <c r="J81"/>
  <c r="L81" s="1"/>
  <c r="T80"/>
  <c r="R80"/>
  <c r="P80"/>
  <c r="N80"/>
  <c r="U80" s="1"/>
  <c r="J80"/>
  <c r="L80" s="1"/>
  <c r="V80" s="1"/>
  <c r="T79"/>
  <c r="R79"/>
  <c r="P79"/>
  <c r="N79"/>
  <c r="U79" s="1"/>
  <c r="J79"/>
  <c r="L79" s="1"/>
  <c r="T78"/>
  <c r="R78"/>
  <c r="P78"/>
  <c r="N78"/>
  <c r="U78" s="1"/>
  <c r="J78"/>
  <c r="L78" s="1"/>
  <c r="V78" s="1"/>
  <c r="T77"/>
  <c r="R77"/>
  <c r="P77"/>
  <c r="N77"/>
  <c r="U77" s="1"/>
  <c r="J77"/>
  <c r="L77" s="1"/>
  <c r="U76"/>
  <c r="T76"/>
  <c r="R76"/>
  <c r="P76"/>
  <c r="N76"/>
  <c r="J76"/>
  <c r="L76" s="1"/>
  <c r="V76" s="1"/>
  <c r="T75"/>
  <c r="R75"/>
  <c r="P75"/>
  <c r="N75"/>
  <c r="U75" s="1"/>
  <c r="J75"/>
  <c r="L75" s="1"/>
  <c r="V75" s="1"/>
  <c r="T74"/>
  <c r="R74"/>
  <c r="P74"/>
  <c r="N74"/>
  <c r="U74" s="1"/>
  <c r="J74"/>
  <c r="L74" s="1"/>
  <c r="T73"/>
  <c r="R73"/>
  <c r="P73"/>
  <c r="N73"/>
  <c r="U73" s="1"/>
  <c r="J73"/>
  <c r="L73" s="1"/>
  <c r="V73" s="1"/>
  <c r="T72"/>
  <c r="R72"/>
  <c r="P72"/>
  <c r="N72"/>
  <c r="U72" s="1"/>
  <c r="J72"/>
  <c r="L72" s="1"/>
  <c r="T71"/>
  <c r="R71"/>
  <c r="P71"/>
  <c r="N71"/>
  <c r="U71" s="1"/>
  <c r="J71"/>
  <c r="L71" s="1"/>
  <c r="V71" s="1"/>
  <c r="T70"/>
  <c r="R70"/>
  <c r="P70"/>
  <c r="N70"/>
  <c r="U70" s="1"/>
  <c r="J70"/>
  <c r="L70" s="1"/>
  <c r="T69"/>
  <c r="R69"/>
  <c r="P69"/>
  <c r="N69"/>
  <c r="U69" s="1"/>
  <c r="J69"/>
  <c r="L69" s="1"/>
  <c r="V69" s="1"/>
  <c r="T68"/>
  <c r="R68"/>
  <c r="P68"/>
  <c r="N68"/>
  <c r="U68" s="1"/>
  <c r="J68"/>
  <c r="L68" s="1"/>
  <c r="U67"/>
  <c r="T67"/>
  <c r="R67"/>
  <c r="P67"/>
  <c r="N67"/>
  <c r="J67"/>
  <c r="L67" s="1"/>
  <c r="V67" s="1"/>
  <c r="T66"/>
  <c r="R66"/>
  <c r="P66"/>
  <c r="N66"/>
  <c r="U66" s="1"/>
  <c r="J66"/>
  <c r="L66" s="1"/>
  <c r="V66" s="1"/>
  <c r="U65"/>
  <c r="T65"/>
  <c r="R65"/>
  <c r="P65"/>
  <c r="N65"/>
  <c r="J65"/>
  <c r="L65" s="1"/>
  <c r="V65" s="1"/>
  <c r="T64"/>
  <c r="R64"/>
  <c r="P64"/>
  <c r="N64"/>
  <c r="U64" s="1"/>
  <c r="J64"/>
  <c r="L64" s="1"/>
  <c r="T63"/>
  <c r="R63"/>
  <c r="P63"/>
  <c r="N63"/>
  <c r="U63" s="1"/>
  <c r="J63"/>
  <c r="L63" s="1"/>
  <c r="V63" s="1"/>
  <c r="T62"/>
  <c r="R62"/>
  <c r="P62"/>
  <c r="N62"/>
  <c r="U62" s="1"/>
  <c r="J62"/>
  <c r="L62" s="1"/>
  <c r="T61"/>
  <c r="R61"/>
  <c r="P61"/>
  <c r="N61"/>
  <c r="U61" s="1"/>
  <c r="J61"/>
  <c r="L61" s="1"/>
  <c r="V61" s="1"/>
  <c r="T60"/>
  <c r="R60"/>
  <c r="P60"/>
  <c r="N60"/>
  <c r="U60" s="1"/>
  <c r="J60"/>
  <c r="L60" s="1"/>
  <c r="T59"/>
  <c r="R59"/>
  <c r="P59"/>
  <c r="N59"/>
  <c r="U59" s="1"/>
  <c r="J59"/>
  <c r="L59" s="1"/>
  <c r="V59" s="1"/>
  <c r="T58"/>
  <c r="R58"/>
  <c r="P58"/>
  <c r="N58"/>
  <c r="U58" s="1"/>
  <c r="J58"/>
  <c r="L58" s="1"/>
  <c r="T57"/>
  <c r="R57"/>
  <c r="P57"/>
  <c r="N57"/>
  <c r="U57" s="1"/>
  <c r="J57"/>
  <c r="L57" s="1"/>
  <c r="T56"/>
  <c r="R56"/>
  <c r="P56"/>
  <c r="N56"/>
  <c r="U56" s="1"/>
  <c r="J56"/>
  <c r="L56" s="1"/>
  <c r="T55"/>
  <c r="R55"/>
  <c r="P55"/>
  <c r="N55"/>
  <c r="U55" s="1"/>
  <c r="J55"/>
  <c r="L55" s="1"/>
  <c r="T54"/>
  <c r="R54"/>
  <c r="P54"/>
  <c r="N54"/>
  <c r="U54" s="1"/>
  <c r="J54"/>
  <c r="L54" s="1"/>
  <c r="U53"/>
  <c r="V53" s="1"/>
  <c r="T53"/>
  <c r="R53"/>
  <c r="P53"/>
  <c r="N53"/>
  <c r="L53"/>
  <c r="T52"/>
  <c r="R52"/>
  <c r="P52"/>
  <c r="N52"/>
  <c r="L52"/>
  <c r="T51"/>
  <c r="R51"/>
  <c r="P51"/>
  <c r="N51"/>
  <c r="U51" s="1"/>
  <c r="J51"/>
  <c r="L51" s="1"/>
  <c r="T50"/>
  <c r="R50"/>
  <c r="P50"/>
  <c r="N50"/>
  <c r="J50"/>
  <c r="L50" s="1"/>
  <c r="T49"/>
  <c r="R49"/>
  <c r="P49"/>
  <c r="N49"/>
  <c r="J49"/>
  <c r="L49" s="1"/>
  <c r="T48"/>
  <c r="R48"/>
  <c r="P48"/>
  <c r="N48"/>
  <c r="U48" s="1"/>
  <c r="J48"/>
  <c r="L48" s="1"/>
  <c r="V48" s="1"/>
  <c r="T47"/>
  <c r="R47"/>
  <c r="P47"/>
  <c r="N47"/>
  <c r="U47" s="1"/>
  <c r="L47"/>
  <c r="T46"/>
  <c r="R46"/>
  <c r="P46"/>
  <c r="N46"/>
  <c r="U46" s="1"/>
  <c r="V46" s="1"/>
  <c r="J46"/>
  <c r="L46" s="1"/>
  <c r="T45"/>
  <c r="R45"/>
  <c r="P45"/>
  <c r="N45"/>
  <c r="U45" s="1"/>
  <c r="V45" s="1"/>
  <c r="J45"/>
  <c r="L45" s="1"/>
  <c r="T44"/>
  <c r="R44"/>
  <c r="P44"/>
  <c r="N44"/>
  <c r="U44" s="1"/>
  <c r="V44" s="1"/>
  <c r="J44"/>
  <c r="L44" s="1"/>
  <c r="T43"/>
  <c r="R43"/>
  <c r="P43"/>
  <c r="N43"/>
  <c r="U43" s="1"/>
  <c r="V43" s="1"/>
  <c r="J43"/>
  <c r="L43" s="1"/>
  <c r="T42"/>
  <c r="R42"/>
  <c r="P42"/>
  <c r="N42"/>
  <c r="U42" s="1"/>
  <c r="V42" s="1"/>
  <c r="J42"/>
  <c r="L42" s="1"/>
  <c r="T41"/>
  <c r="R41"/>
  <c r="P41"/>
  <c r="N41"/>
  <c r="U41" s="1"/>
  <c r="V41" s="1"/>
  <c r="J41"/>
  <c r="L41" s="1"/>
  <c r="T40"/>
  <c r="R40"/>
  <c r="P40"/>
  <c r="N40"/>
  <c r="U40" s="1"/>
  <c r="V40" s="1"/>
  <c r="J40"/>
  <c r="L40" s="1"/>
  <c r="T39"/>
  <c r="R39"/>
  <c r="P39"/>
  <c r="N39"/>
  <c r="U39" s="1"/>
  <c r="V39" s="1"/>
  <c r="J39"/>
  <c r="L39" s="1"/>
  <c r="T38"/>
  <c r="R38"/>
  <c r="P38"/>
  <c r="N38"/>
  <c r="U38" s="1"/>
  <c r="V38" s="1"/>
  <c r="J38"/>
  <c r="L38" s="1"/>
  <c r="T37"/>
  <c r="R37"/>
  <c r="P37"/>
  <c r="N37"/>
  <c r="U37" s="1"/>
  <c r="V37" s="1"/>
  <c r="J37"/>
  <c r="L37" s="1"/>
  <c r="T36"/>
  <c r="R36"/>
  <c r="P36"/>
  <c r="N36"/>
  <c r="U36" s="1"/>
  <c r="V36" s="1"/>
  <c r="J36"/>
  <c r="L36" s="1"/>
  <c r="T35"/>
  <c r="R35"/>
  <c r="P35"/>
  <c r="N35"/>
  <c r="U35" s="1"/>
  <c r="V35" s="1"/>
  <c r="J35"/>
  <c r="L35" s="1"/>
  <c r="T34"/>
  <c r="R34"/>
  <c r="P34"/>
  <c r="N34"/>
  <c r="U34" s="1"/>
  <c r="V34" s="1"/>
  <c r="J34"/>
  <c r="L34" s="1"/>
  <c r="T33"/>
  <c r="R33"/>
  <c r="P33"/>
  <c r="N33"/>
  <c r="U33" s="1"/>
  <c r="V33" s="1"/>
  <c r="J33"/>
  <c r="L33" s="1"/>
  <c r="T32"/>
  <c r="R32"/>
  <c r="P32"/>
  <c r="N32"/>
  <c r="U32" s="1"/>
  <c r="V32" s="1"/>
  <c r="J32"/>
  <c r="L32" s="1"/>
  <c r="T31"/>
  <c r="R31"/>
  <c r="P31"/>
  <c r="N31"/>
  <c r="U31" s="1"/>
  <c r="V31" s="1"/>
  <c r="J31"/>
  <c r="L31" s="1"/>
  <c r="T30"/>
  <c r="R30"/>
  <c r="P30"/>
  <c r="N30"/>
  <c r="U30" s="1"/>
  <c r="V30" s="1"/>
  <c r="J30"/>
  <c r="L30" s="1"/>
  <c r="T29"/>
  <c r="R29"/>
  <c r="P29"/>
  <c r="N29"/>
  <c r="U29" s="1"/>
  <c r="V29" s="1"/>
  <c r="J29"/>
  <c r="L29" s="1"/>
  <c r="T28"/>
  <c r="R28"/>
  <c r="P28"/>
  <c r="N28"/>
  <c r="U28" s="1"/>
  <c r="V28" s="1"/>
  <c r="J28"/>
  <c r="L28" s="1"/>
  <c r="V27"/>
  <c r="T27"/>
  <c r="R27"/>
  <c r="P27"/>
  <c r="N27"/>
  <c r="U27" s="1"/>
  <c r="J27"/>
  <c r="L27" s="1"/>
  <c r="T26"/>
  <c r="R26"/>
  <c r="P26"/>
  <c r="N26"/>
  <c r="U26" s="1"/>
  <c r="V26" s="1"/>
  <c r="J26"/>
  <c r="L26" s="1"/>
  <c r="T25"/>
  <c r="R25"/>
  <c r="P25"/>
  <c r="N25"/>
  <c r="U25" s="1"/>
  <c r="V25" s="1"/>
  <c r="J25"/>
  <c r="L25" s="1"/>
  <c r="T24"/>
  <c r="R24"/>
  <c r="P24"/>
  <c r="N24"/>
  <c r="U24" s="1"/>
  <c r="V24" s="1"/>
  <c r="J24"/>
  <c r="L24" s="1"/>
  <c r="T23"/>
  <c r="R23"/>
  <c r="P23"/>
  <c r="N23"/>
  <c r="U23" s="1"/>
  <c r="V23" s="1"/>
  <c r="J23"/>
  <c r="L23" s="1"/>
  <c r="T22"/>
  <c r="R22"/>
  <c r="P22"/>
  <c r="N22"/>
  <c r="U22" s="1"/>
  <c r="V22" s="1"/>
  <c r="L22"/>
  <c r="T21"/>
  <c r="R21"/>
  <c r="P21"/>
  <c r="N21"/>
  <c r="U21" s="1"/>
  <c r="J21"/>
  <c r="L21" s="1"/>
  <c r="T20"/>
  <c r="R20"/>
  <c r="P20"/>
  <c r="N20"/>
  <c r="U20" s="1"/>
  <c r="J20"/>
  <c r="L20" s="1"/>
  <c r="T19"/>
  <c r="R19"/>
  <c r="P19"/>
  <c r="N19"/>
  <c r="U19" s="1"/>
  <c r="J19"/>
  <c r="L19" s="1"/>
  <c r="T18"/>
  <c r="R18"/>
  <c r="P18"/>
  <c r="N18"/>
  <c r="U18" s="1"/>
  <c r="J18"/>
  <c r="L18" s="1"/>
  <c r="T17"/>
  <c r="R17"/>
  <c r="P17"/>
  <c r="N17"/>
  <c r="U17" s="1"/>
  <c r="J17"/>
  <c r="L17" s="1"/>
  <c r="T16"/>
  <c r="R16"/>
  <c r="P16"/>
  <c r="N16"/>
  <c r="U16" s="1"/>
  <c r="J16"/>
  <c r="L16" s="1"/>
  <c r="T15"/>
  <c r="R15"/>
  <c r="P15"/>
  <c r="N15"/>
  <c r="U15" s="1"/>
  <c r="J15"/>
  <c r="L15" s="1"/>
  <c r="T14"/>
  <c r="R14"/>
  <c r="P14"/>
  <c r="N14"/>
  <c r="U14" s="1"/>
  <c r="J14"/>
  <c r="L14" s="1"/>
  <c r="T13"/>
  <c r="R13"/>
  <c r="P13"/>
  <c r="N13"/>
  <c r="U13" s="1"/>
  <c r="J13"/>
  <c r="L13" s="1"/>
  <c r="T12"/>
  <c r="R12"/>
  <c r="P12"/>
  <c r="N12"/>
  <c r="U12" s="1"/>
  <c r="J12"/>
  <c r="L12" s="1"/>
  <c r="T11"/>
  <c r="R11"/>
  <c r="P11"/>
  <c r="N11"/>
  <c r="U11" s="1"/>
  <c r="J11"/>
  <c r="L11" s="1"/>
  <c r="T10"/>
  <c r="R10"/>
  <c r="P10"/>
  <c r="N10"/>
  <c r="U10" s="1"/>
  <c r="J10"/>
  <c r="L10" s="1"/>
  <c r="U9"/>
  <c r="T9"/>
  <c r="R9"/>
  <c r="P9"/>
  <c r="L9"/>
  <c r="V9" s="1"/>
  <c r="J9"/>
  <c r="T8"/>
  <c r="R8"/>
  <c r="P8"/>
  <c r="N8"/>
  <c r="L8"/>
  <c r="J8"/>
  <c r="T7"/>
  <c r="R7"/>
  <c r="P7"/>
  <c r="N7"/>
  <c r="L7"/>
  <c r="J7"/>
  <c r="T6"/>
  <c r="R6"/>
  <c r="P6"/>
  <c r="N6"/>
  <c r="L6"/>
  <c r="T5"/>
  <c r="R5"/>
  <c r="R322" s="1"/>
  <c r="P5"/>
  <c r="P322" s="1"/>
  <c r="N5"/>
  <c r="N322" s="1"/>
  <c r="L5"/>
  <c r="U6" l="1"/>
  <c r="V6" s="1"/>
  <c r="U8"/>
  <c r="V11"/>
  <c r="V13"/>
  <c r="V15"/>
  <c r="V17"/>
  <c r="V19"/>
  <c r="V21"/>
  <c r="V47"/>
  <c r="U50"/>
  <c r="V51"/>
  <c r="V54"/>
  <c r="V56"/>
  <c r="V58"/>
  <c r="V62"/>
  <c r="V68"/>
  <c r="V72"/>
  <c r="V79"/>
  <c r="V83"/>
  <c r="V88"/>
  <c r="V96"/>
  <c r="V97"/>
  <c r="V99"/>
  <c r="V101"/>
  <c r="V108"/>
  <c r="V111"/>
  <c r="V118"/>
  <c r="V122"/>
  <c r="V126"/>
  <c r="V134"/>
  <c r="V145"/>
  <c r="V149"/>
  <c r="V153"/>
  <c r="V157"/>
  <c r="V163"/>
  <c r="V167"/>
  <c r="V171"/>
  <c r="V178"/>
  <c r="V182"/>
  <c r="V184"/>
  <c r="V185"/>
  <c r="V189"/>
  <c r="V197"/>
  <c r="V201"/>
  <c r="V205"/>
  <c r="V209"/>
  <c r="V213"/>
  <c r="V217"/>
  <c r="V221"/>
  <c r="V225"/>
  <c r="V229"/>
  <c r="V233"/>
  <c r="V239"/>
  <c r="V243"/>
  <c r="V249"/>
  <c r="V253"/>
  <c r="V254"/>
  <c r="V258"/>
  <c r="V262"/>
  <c r="V267"/>
  <c r="V268"/>
  <c r="V269"/>
  <c r="V273"/>
  <c r="V277"/>
  <c r="V281"/>
  <c r="V285"/>
  <c r="V288"/>
  <c r="V296"/>
  <c r="V300"/>
  <c r="U49"/>
  <c r="V49" s="1"/>
  <c r="V8"/>
  <c r="V50"/>
  <c r="T322"/>
  <c r="U322" s="1"/>
  <c r="U7"/>
  <c r="V7" s="1"/>
  <c r="V10"/>
  <c r="V12"/>
  <c r="V14"/>
  <c r="V16"/>
  <c r="V18"/>
  <c r="V20"/>
  <c r="U52"/>
  <c r="V52" s="1"/>
  <c r="V55"/>
  <c r="V57"/>
  <c r="V60"/>
  <c r="V64"/>
  <c r="V70"/>
  <c r="V74"/>
  <c r="V77"/>
  <c r="V81"/>
  <c r="V85"/>
  <c r="V90"/>
  <c r="V94"/>
  <c r="V98"/>
  <c r="V100"/>
  <c r="V102"/>
  <c r="V106"/>
  <c r="V110"/>
  <c r="V112"/>
  <c r="V116"/>
  <c r="V120"/>
  <c r="V124"/>
  <c r="V128"/>
  <c r="V136"/>
  <c r="V143"/>
  <c r="V147"/>
  <c r="V151"/>
  <c r="V155"/>
  <c r="V161"/>
  <c r="V165"/>
  <c r="V169"/>
  <c r="V176"/>
  <c r="V180"/>
  <c r="V183"/>
  <c r="V187"/>
  <c r="V191"/>
  <c r="V195"/>
  <c r="V199"/>
  <c r="V203"/>
  <c r="V207"/>
  <c r="V211"/>
  <c r="V215"/>
  <c r="V219"/>
  <c r="V223"/>
  <c r="V227"/>
  <c r="V231"/>
  <c r="V237"/>
  <c r="V241"/>
  <c r="V245"/>
  <c r="V247"/>
  <c r="V251"/>
  <c r="V256"/>
  <c r="V260"/>
  <c r="V264"/>
  <c r="V265"/>
  <c r="V271"/>
  <c r="V275"/>
  <c r="V279"/>
  <c r="V283"/>
  <c r="V287"/>
  <c r="V294"/>
  <c r="V298"/>
  <c r="U5"/>
  <c r="V5" s="1"/>
  <c r="L322"/>
  <c r="V322" l="1"/>
  <c r="K42" i="9" l="1"/>
  <c r="L42" s="1"/>
  <c r="K41"/>
  <c r="L41" s="1"/>
  <c r="L40"/>
  <c r="K40"/>
  <c r="K39"/>
  <c r="F39"/>
  <c r="L38"/>
  <c r="K37"/>
  <c r="F37"/>
  <c r="L37" s="1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L44" s="1"/>
  <c r="K7"/>
  <c r="L110" i="7"/>
  <c r="F110"/>
  <c r="O111"/>
  <c r="L54" i="8"/>
  <c r="L26"/>
  <c r="L47"/>
  <c r="K52"/>
  <c r="L52" s="1"/>
  <c r="L53" s="1"/>
  <c r="K46"/>
  <c r="F46"/>
  <c r="K45"/>
  <c r="F45"/>
  <c r="K44"/>
  <c r="F44"/>
  <c r="L43"/>
  <c r="K43"/>
  <c r="L49"/>
  <c r="L50" s="1"/>
  <c r="K49"/>
  <c r="L42"/>
  <c r="K42"/>
  <c r="L25"/>
  <c r="K25"/>
  <c r="L41"/>
  <c r="K41"/>
  <c r="L40"/>
  <c r="K40"/>
  <c r="K39"/>
  <c r="F39" s="1"/>
  <c r="L37"/>
  <c r="K37"/>
  <c r="L36"/>
  <c r="K36"/>
  <c r="L24"/>
  <c r="K24"/>
  <c r="L35"/>
  <c r="K35"/>
  <c r="L34"/>
  <c r="K34"/>
  <c r="L33"/>
  <c r="K33"/>
  <c r="L23"/>
  <c r="K23"/>
  <c r="L22"/>
  <c r="K22"/>
  <c r="L21"/>
  <c r="K21"/>
  <c r="L32"/>
  <c r="K32"/>
  <c r="L20"/>
  <c r="K20"/>
  <c r="L19"/>
  <c r="K19"/>
  <c r="L18"/>
  <c r="K18"/>
  <c r="L17"/>
  <c r="K17"/>
  <c r="L16"/>
  <c r="K16"/>
  <c r="L31"/>
  <c r="K31"/>
  <c r="L15"/>
  <c r="K15"/>
  <c r="L30"/>
  <c r="K30"/>
  <c r="L29"/>
  <c r="K29"/>
  <c r="L14"/>
  <c r="K14"/>
  <c r="L13"/>
  <c r="K13"/>
  <c r="L12"/>
  <c r="L11"/>
  <c r="K11"/>
  <c r="L10"/>
  <c r="K10"/>
  <c r="L9"/>
  <c r="K9"/>
  <c r="L28"/>
  <c r="K28"/>
  <c r="L8"/>
  <c r="K8"/>
  <c r="K109" i="7" l="1"/>
  <c r="L109" s="1"/>
  <c r="K108"/>
  <c r="L108" s="1"/>
  <c r="K107"/>
  <c r="L107" s="1"/>
  <c r="K106"/>
  <c r="L106" s="1"/>
  <c r="K105"/>
  <c r="L105" s="1"/>
  <c r="K104"/>
  <c r="L104" s="1"/>
  <c r="L103"/>
  <c r="K103"/>
  <c r="K102"/>
  <c r="F102"/>
  <c r="K101"/>
  <c r="F101"/>
  <c r="K100"/>
  <c r="L100" s="1"/>
  <c r="K99"/>
  <c r="L99" s="1"/>
  <c r="L98"/>
  <c r="K98"/>
  <c r="K97"/>
  <c r="L97" s="1"/>
  <c r="K96"/>
  <c r="L96" s="1"/>
  <c r="K95"/>
  <c r="L95" s="1"/>
  <c r="K94"/>
  <c r="F94"/>
  <c r="L93"/>
  <c r="K93"/>
  <c r="L92"/>
  <c r="K92"/>
  <c r="L91"/>
  <c r="K91"/>
  <c r="L90"/>
  <c r="L89"/>
  <c r="K89"/>
  <c r="F89"/>
  <c r="L88"/>
  <c r="K88"/>
  <c r="L87"/>
  <c r="K87"/>
  <c r="L86"/>
  <c r="K86"/>
  <c r="K85"/>
  <c r="F85"/>
  <c r="L85" s="1"/>
  <c r="L84"/>
  <c r="K84"/>
  <c r="L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K57"/>
  <c r="F57" s="1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111" l="1"/>
  <c r="M28" i="21"/>
  <c r="M8"/>
  <c r="M14"/>
  <c r="M23"/>
  <c r="M22"/>
  <c r="M19"/>
  <c r="M12"/>
  <c r="M15"/>
  <c r="M11"/>
  <c r="M27"/>
  <c r="M16"/>
  <c r="M24"/>
  <c r="L24"/>
  <c r="F24"/>
  <c r="M26"/>
  <c r="L26"/>
  <c r="F26"/>
  <c r="M25"/>
  <c r="L25"/>
  <c r="F25"/>
  <c r="M10"/>
  <c r="L10"/>
  <c r="F10"/>
  <c r="F20"/>
  <c r="L20"/>
  <c r="M20"/>
  <c r="M13"/>
  <c r="M32"/>
  <c r="F12"/>
  <c r="L12"/>
  <c r="F9"/>
  <c r="L9"/>
  <c r="M9"/>
  <c r="F8"/>
  <c r="L8"/>
  <c r="M17"/>
  <c r="L17"/>
  <c r="F17"/>
  <c r="L32"/>
  <c r="M7"/>
  <c r="F28"/>
  <c r="L28"/>
  <c r="F13"/>
  <c r="L13"/>
  <c r="M21"/>
  <c r="L21"/>
  <c r="F21"/>
  <c r="M18"/>
  <c r="L18"/>
  <c r="F18"/>
  <c r="F23"/>
  <c r="L23"/>
  <c r="F22"/>
  <c r="L22"/>
  <c r="F19"/>
  <c r="L19"/>
  <c r="F14"/>
  <c r="L14"/>
  <c r="F15"/>
  <c r="L15"/>
  <c r="F11"/>
  <c r="L11"/>
  <c r="F27"/>
  <c r="L27"/>
  <c r="F16"/>
  <c r="L16"/>
  <c r="F7"/>
  <c r="L7"/>
</calcChain>
</file>

<file path=xl/sharedStrings.xml><?xml version="1.0" encoding="utf-8"?>
<sst xmlns="http://schemas.openxmlformats.org/spreadsheetml/2006/main" count="7156" uniqueCount="3028">
  <si>
    <t>แผนปฎิบัติการจัดซื้อครุภัณฑ์</t>
  </si>
  <si>
    <t>หน่วยงาน  โรงพยาบาลขุขันธ์   จังหวัดศรีสะเกษ</t>
  </si>
  <si>
    <t>ประจำปีงบประมาณ 2566</t>
  </si>
  <si>
    <t>หน่วยงาน</t>
  </si>
  <si>
    <t>ลำดับ</t>
  </si>
  <si>
    <t>รายการ</t>
  </si>
  <si>
    <t>จำนวน</t>
  </si>
  <si>
    <t>ขนาดบรรจุหน่วยนับ</t>
  </si>
  <si>
    <t>ราคาต่อหน่วย(บาท)</t>
  </si>
  <si>
    <t>ไตรมาสที่1 (ต.ค.-ธ.ค.)</t>
  </si>
  <si>
    <t>ไตรมาสที่2 (ม.ค.-มี.ค.)</t>
  </si>
  <si>
    <t>ไตรมาสที่3 (เม.ย.-มิ.ย.)</t>
  </si>
  <si>
    <t>ไตรมาสที่4 (ก.ค.-ก.ย.)</t>
  </si>
  <si>
    <t>ยอดรวมจัดซื้อ</t>
  </si>
  <si>
    <t>รวม</t>
  </si>
  <si>
    <t>ยอดรวมจัดซื้อจริง</t>
  </si>
  <si>
    <t>มูลค่า(บาท)</t>
  </si>
  <si>
    <t>งานซ่อมบำรุง</t>
  </si>
  <si>
    <t>เครื่อง</t>
  </si>
  <si>
    <t>งานยานฯ</t>
  </si>
  <si>
    <t>คัน</t>
  </si>
  <si>
    <t>อัน</t>
  </si>
  <si>
    <t>งานโสตฯ</t>
  </si>
  <si>
    <t>งานโภชนศาสตร์</t>
  </si>
  <si>
    <t>เก้าอี้</t>
  </si>
  <si>
    <t>ตัว</t>
  </si>
  <si>
    <t>โต๊ะเตรียมอาหาร ขนาด ขาโต๊ะ30Xสูง80Xยาว180Xกว้าง70</t>
  </si>
  <si>
    <t>แพทย์แผนไทยฯ</t>
  </si>
  <si>
    <t>เครื่องปรับอากาศ 26,000btu. แบบแขวน</t>
  </si>
  <si>
    <t>งานการพยาบาลผู้คลอด</t>
  </si>
  <si>
    <t>เตียงเคลื่อนย้ายผู้ป่วยไฮดรอริค</t>
  </si>
  <si>
    <t>เตียง</t>
  </si>
  <si>
    <t>เครื่องพิมพ์ Thermal</t>
  </si>
  <si>
    <t>OPD</t>
  </si>
  <si>
    <t>เก้าอี้มีพนักพิง</t>
  </si>
  <si>
    <t xml:space="preserve">เก้าอี้แถวสีน้ำเงิน 12 แถว       </t>
  </si>
  <si>
    <t xml:space="preserve">โต๊ะคร่อมเตียง แบบล้อเลื่อน </t>
  </si>
  <si>
    <t xml:space="preserve">เก้าอี้นั่งสำหรับ เจ้าหน้าที่ </t>
  </si>
  <si>
    <t>โซฟาไม้</t>
  </si>
  <si>
    <t>ER</t>
  </si>
  <si>
    <t>I PAD</t>
  </si>
  <si>
    <t>ชุด</t>
  </si>
  <si>
    <t>ชุดโต๊ะทำงาน</t>
  </si>
  <si>
    <t>ตู้เหล็ก</t>
  </si>
  <si>
    <t>หลัง</t>
  </si>
  <si>
    <t>เก้าอี้กลม</t>
  </si>
  <si>
    <t>เก้าอี้ทำหัตถการสำหรับคนไข้</t>
  </si>
  <si>
    <t>เครื่องพิมพ์</t>
  </si>
  <si>
    <t>ห้องแล็บ</t>
  </si>
  <si>
    <t>รถเข็นสแตนเลส สำหรับวางอุปกรณ์เก็บสิ่งส่งตรวจในผู้ป่วยรถเข็นนั่งและเปลนอน</t>
  </si>
  <si>
    <t>X-ray</t>
  </si>
  <si>
    <t>ตึกชาย</t>
  </si>
  <si>
    <t>โต๊ะคร่อมเตียง</t>
  </si>
  <si>
    <t>ที่นอนป้องกันแผลกดทับ</t>
  </si>
  <si>
    <t>ICU</t>
  </si>
  <si>
    <t>ตู้</t>
  </si>
  <si>
    <t>ทันตกรรม</t>
  </si>
  <si>
    <t>โซฟา</t>
  </si>
  <si>
    <t>เภสัชกรรม</t>
  </si>
  <si>
    <t xml:space="preserve">เครื่องพิมพ์ Multifunction เลเซอร์ ขาวดำ
</t>
  </si>
  <si>
    <t>รถเข็นยูนิตโดส</t>
  </si>
  <si>
    <t>เก้าอี้ล้อเลื่อน สีฟ้า ห้องจ่ายยาผู้ป่วยนอก</t>
  </si>
  <si>
    <t>ตึกหญิง</t>
  </si>
  <si>
    <t>เครื่องวัดปริมาณออกซิเจนในเลือด (Pulse Oximeter MASIMO Set รุ่นRad - 8)</t>
  </si>
  <si>
    <t>ผู้ป่วยในเด็ก</t>
  </si>
  <si>
    <t xml:space="preserve">เครื่อง Suction แบบติดผนัง </t>
  </si>
  <si>
    <t xml:space="preserve">เครื่องคอมพิวเตอร์ PC ในห้อง NICU </t>
  </si>
  <si>
    <t>เครื่องปรับอากาศขนาด 35000 BTU</t>
  </si>
  <si>
    <t>ศสม.ห้วยเหนือ</t>
  </si>
  <si>
    <t>เครื่องคอมพิวเตอร์โน๊ตบุ๊ค</t>
  </si>
  <si>
    <t>เครื่องพิมพ์มัลติฟังก์ชั่น</t>
  </si>
  <si>
    <t>เครื่องวัดความดันโลหิตแบบดิจิตอล</t>
  </si>
  <si>
    <t>จ่ายกลาง</t>
  </si>
  <si>
    <t xml:space="preserve">เครื่องซักผ้า ขนาด 12 ก.ก. </t>
  </si>
  <si>
    <t>ตู้สแตนเลสเก็บsetsterile ขนาด 50x 200x 200 cm</t>
  </si>
  <si>
    <t>เครื่องตรวจวัดแก๊สEO</t>
  </si>
  <si>
    <t>ศัลยกรรมและcohort ward</t>
  </si>
  <si>
    <t>รถฉีดยาและทำหัตถการ</t>
  </si>
  <si>
    <t>โต๊ะทำงาน</t>
  </si>
  <si>
    <t>เก้าอี้กลมเจ้าหน้าที่</t>
  </si>
  <si>
    <t>กุมารเวชกรรม</t>
  </si>
  <si>
    <t>เครื่อง nasal CPAP</t>
  </si>
  <si>
    <t>เครื่องส่องไฟทารก Fiberoptic Phototherapy</t>
  </si>
  <si>
    <t>IM &amp; CFO</t>
  </si>
  <si>
    <t>โปรแกรมระบบคิว</t>
  </si>
  <si>
    <t>ระบบ</t>
  </si>
  <si>
    <t>ตู้กดบัตรคิวฯ</t>
  </si>
  <si>
    <t>เครื่องสำรองไฟ</t>
  </si>
  <si>
    <t>ทีวี ขนาด 50 นิ้ว ฯ</t>
  </si>
  <si>
    <t>เครื่องสแกนเอกสารระดับศูนย์บริการฯ</t>
  </si>
  <si>
    <t>Tablet PC</t>
  </si>
  <si>
    <t>แพทย์แผนไทย</t>
  </si>
  <si>
    <t>งาน</t>
  </si>
  <si>
    <t xml:space="preserve">ปรับปรุงห้องให้การดูแลทารกแรกเกิด Sick Newborn </t>
  </si>
  <si>
    <t>CRT</t>
  </si>
  <si>
    <t>ปรับปรุงจุดรับฟังความคิดเห็น</t>
  </si>
  <si>
    <t>จุด</t>
  </si>
  <si>
    <t>จ้างเหมาปรับปรุงเครื่องแม่ข่าย Server และปรับเวอร์ชั่นโปรแกรมBMS-HOSxP</t>
  </si>
  <si>
    <t>พัฒนาระบบ Telemedicine</t>
  </si>
  <si>
    <t>ปรับปรุงระบบไฟส่องสว่างทางเดิน/แฟลต ABCDEบ้านพัก/ส่วนหย่อมศาลตายาย/โรงจอดรถผู้รับริการ</t>
  </si>
  <si>
    <t>PCT สูติฯ</t>
  </si>
  <si>
    <t>ทำห้อง Negative pressure</t>
  </si>
  <si>
    <t>จ้างติดตั้ง Vacuum</t>
  </si>
  <si>
    <t>ENV</t>
  </si>
  <si>
    <t>ปรับปรุงโรงจอดรถยนต์หลังอาคารเวชกรรมฟื้นฟูเพิ่มเติม (เปลี่ยนโครงเหล็ก/เปลี่ยนกระเบื้อง/ค่าแรง)</t>
  </si>
  <si>
    <t>จ้างเหมาปรับปรุงห้องผ่าตัด</t>
  </si>
  <si>
    <t>แผนปฎิบัติการจัดจ้าง</t>
  </si>
  <si>
    <t>เครื่องชั่งน้ำหนักและวัดส่วนสูง</t>
  </si>
  <si>
    <t>ตู้เก็บอุปกรณ์ Sterline</t>
  </si>
  <si>
    <t xml:space="preserve">Laryngoscope blade ตรง เด็ก/ผู้ใหญ่ </t>
  </si>
  <si>
    <t>ส่งเสริม</t>
  </si>
  <si>
    <t xml:space="preserve">เก้าอี้สำนักงาน LEECO </t>
  </si>
  <si>
    <t>PCT MED</t>
  </si>
  <si>
    <t>อุปกรณ์ให้สารน้ำทางไขกระดูกแบบสว่านมือ</t>
  </si>
  <si>
    <t xml:space="preserve">Holter Monitor </t>
  </si>
  <si>
    <t xml:space="preserve">หัว probe echo </t>
  </si>
  <si>
    <t xml:space="preserve">เครื่อง Suction แบบ Mobile </t>
  </si>
  <si>
    <t>เครื่องฟังอัตราการเต้นหัวใของทารกในครรภ์(droptone)</t>
  </si>
  <si>
    <t xml:space="preserve">printer (ใช้ในการตรวจ OPD) </t>
  </si>
  <si>
    <t>PCT สูติ</t>
  </si>
  <si>
    <t>Vaginal probe transducer</t>
  </si>
  <si>
    <t xml:space="preserve">Doptone </t>
  </si>
  <si>
    <t>Fetal Acoustic Stimulator</t>
  </si>
  <si>
    <t xml:space="preserve">เก้าอี้แถวสีเขียว 12 แถว       </t>
  </si>
  <si>
    <t>เก้าอี้ไม้</t>
  </si>
  <si>
    <t xml:space="preserve">ตู้เย็น </t>
  </si>
  <si>
    <t>ชุดโต๊ะทำงาน (โต๊ะ+เก้าอี้)</t>
  </si>
  <si>
    <t>OPR</t>
  </si>
  <si>
    <t>ชุดกล้องส่องตรวจกระเพาะปัสสาวะ (Cystoscope)</t>
  </si>
  <si>
    <t>รถเข็นเสตนเลสวางอุปกรณ์ผ่าตัด 2 ลิ้นชัก</t>
  </si>
  <si>
    <t>ตู้เลื่อนสแตนเลสกระจกใส ใส่เครื่องมือแพทย์และอุปกรณ์</t>
  </si>
  <si>
    <t xml:space="preserve">เครื่องสำรองไฟฟ้าขนาด 800 VA </t>
  </si>
  <si>
    <t>เครื่อง micromotorเพื่อใช้ในการผ่าตัดศัลยกรรมกระดูกและฟัน (ศัลยกรรมรากเทียม)</t>
  </si>
  <si>
    <t>ด้ามกรอทางงานศัลยกรรมรากเทียม -Contra angle</t>
  </si>
  <si>
    <t>ด้ามกรอทางงานศัลยกรรมรากเทียม -Straigth</t>
  </si>
  <si>
    <t>Micromotor ในการผ่าตัดศัลยกรรมในช่องปาก</t>
  </si>
  <si>
    <t>ปรับปรุงตู้รับฟังความคิดเห็น เพื่อเพิ่มที่จัดเก็บเอกสารพร้อมที่รองเขียน</t>
  </si>
  <si>
    <t>LAB</t>
  </si>
  <si>
    <t>เครื่องปรับอากาศแบบติดผนัง ขนาด 24,000 บีทียู</t>
  </si>
  <si>
    <t>เครื่องปรับอากาศแบบติดผนัง ขนาด 18,000 บีทียู</t>
  </si>
  <si>
    <t>เครื่องปรับอากาศแบบติดผนัง ขนาด 12,000 บีทียู</t>
  </si>
  <si>
    <t>เครื่องคอมพิวเตอร์สำหรับงานประมวลผล (แบบที่ 1)</t>
  </si>
  <si>
    <t>เครื่องปรับอากาศทดแทน 26,000BTU</t>
  </si>
  <si>
    <t>จ้างเหมาปรับย้ายรางม่าน</t>
  </si>
  <si>
    <t xml:space="preserve">เครื่อง Hight Flow Oxygen Canula  </t>
  </si>
  <si>
    <t>แม่บ้าน</t>
  </si>
  <si>
    <t>เครื่องขัดพื้น</t>
  </si>
  <si>
    <t>จ้างเหมาติดตั้งกันสาด คลังเวชภัณฑ์</t>
  </si>
  <si>
    <t>จ้างเหมาติดตั้งประตูบานเลื่อน 1.2x2ม. คลังเวชภัณฑ์</t>
  </si>
  <si>
    <t>จ้างเหมาติดตั้งหน้าต่างบานเลื่อน /ช่องลม 4 ช่อง คลังเวชภัณฑ์</t>
  </si>
  <si>
    <t>เครื่องพิมพ์ (printer laser)</t>
  </si>
  <si>
    <t>ตู้เชื่อมค่าความดันโลหิตเข้าโปรแกรม เชื่อมข้อมูลจากเครื่องมือแพทย์ เข้าสู่ HosXP</t>
  </si>
  <si>
    <t>จ้างปรับปรุงห้อง (แพทย์แผนไทย)</t>
  </si>
  <si>
    <t>- ติดตั้งประตูบานเลื่อนด้านเดียว จำนวน 1 บาน</t>
  </si>
  <si>
    <t xml:space="preserve">- ติดตั้งประตูบานเลื่อน แบบคู่  </t>
  </si>
  <si>
    <t>- ปรับเปลียนกระจกบานเกร็ดภายในห้องเป็นแผ่นฝ้ายาว  จำนวน 5  บาน</t>
  </si>
  <si>
    <t xml:space="preserve">- ติดตั้งผนังกระจกด้านข้าง 1 ด้าน </t>
  </si>
  <si>
    <t>ตู้เย็น ในห้องพิเศษ</t>
  </si>
  <si>
    <t>เครื่องทำน้ำอุ่น  ในห้องพิเศษ</t>
  </si>
  <si>
    <t>เครื่องผลิตอากาศทางการแพทย์</t>
  </si>
  <si>
    <t xml:space="preserve">แฮนด์ลิฟต์ ขนาดรับน้ำหนักสูงสุด 3 ตัน </t>
  </si>
  <si>
    <t xml:space="preserve">เครื่องปริ้นเตอร์อิงค์เจ็ท Epson L1300 </t>
  </si>
  <si>
    <t>รถบรรทุกดีเซล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</si>
  <si>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เก้าอี้ล้อเลื่อน สีดำ ห้องจ่ายยาผู้ป่วยใน</t>
  </si>
  <si>
    <t>PCT sur</t>
  </si>
  <si>
    <t>NIBP</t>
  </si>
  <si>
    <t>เปลนอนสังเกตุอาการและเคลื่อนย้าย</t>
  </si>
  <si>
    <t>เครื่องกระตุกไฟฟ้าหัวใจชนิดไบเฟสิค พร้อมภาควัดออกซิเจนและคาร์บอนไดออกไซด์ในเลือด</t>
  </si>
  <si>
    <t>QMC</t>
  </si>
  <si>
    <t xml:space="preserve">Printer </t>
  </si>
  <si>
    <t>คอมพิวเตอร์ พร้อม UPS</t>
  </si>
  <si>
    <t>พัสดุ</t>
  </si>
  <si>
    <t>ครุภัณฑ์ทดแทน</t>
  </si>
  <si>
    <t>กายภาพฯ</t>
  </si>
  <si>
    <t>เครื่องวัดความดันแบบดิจิทอล</t>
  </si>
  <si>
    <t>Thoracic suction</t>
  </si>
  <si>
    <t>เตียงผู้ป่วยชนิดสามไกร์ราวสไลด์ พร้อมเบาะและเสาน้ำเกลือ</t>
  </si>
  <si>
    <t>เตียงผู้ป่วย ชนิดสามไกร์ ราวสไลด์ พร้อมเบาะและเสาน้ำเกลือ</t>
  </si>
  <si>
    <t>จ้างเหมาทาสี ทั้งภายนอกและภายในอาคารหอผู้ป่วยในหญิง</t>
  </si>
  <si>
    <t>จ้างเหมาทาสี ทั้งภายนอกและภายในอาคารหอผู้ป่วยในชาย</t>
  </si>
  <si>
    <t>จ้างเหมาติดตั้งกันสาดระเบียงด้านหลังหอผู้ป่วยในหญิง</t>
  </si>
  <si>
    <t>จ้างเหมาปรับปรุงขยายพื้นที่ห้องรับบริจาคโลหิต (ให้กว้างขึ้นและจัดแบ่งพื้นที่ให้เหมาะสมในการปฏิบัติงาน)</t>
  </si>
  <si>
    <t>จ้างเหมาปรับปรุงห้องปฏิบัติการ (ทุบผนังห้อง ทาสีผนัง แก้ไขฝ้าเพดาน)</t>
  </si>
  <si>
    <t xml:space="preserve">จ้างเหมาซ่อมเคาเตอร์ในห้องเก็บเครื่องมือที่ใช้งานแล้วและเตรียมเครื่องมือ </t>
  </si>
  <si>
    <t>จ้างเหมาซ่อมเคาเตอร์ห้องบริการทันตกรรม 2,4,5</t>
  </si>
  <si>
    <t>จ้างเหมาปรับปรุงห้อง (เจาะผนัง+ประตูบานเลื่อน 1.2x2ม.)</t>
  </si>
  <si>
    <t>จ้างเหมาทำระแนงไม้</t>
  </si>
  <si>
    <t>จ้างเหมาทาสีผนังอาคารฯ</t>
  </si>
  <si>
    <t xml:space="preserve">จ้างเหมาทาสีตึก ICU </t>
  </si>
  <si>
    <t>จ้างเหมาติดตั้งชุดสัญญาณเตือน (alarm system) เฝ้าระวังการทำงานสัญญาณเตือนทั้งแสงและเสียง (เสียงดังอย่างน้อย 80 เดซิเบล ที่ระยะ 1 เมตร) ห้องระบบจ่ายอากาศอัดทางการแพทย์และระบบอากาศอัดความดันสูง</t>
  </si>
  <si>
    <t xml:space="preserve">จ้างเหมาติดตั้งเครื่องดักจับความร้อน (heat detectors) เพิ่มเติมในส่วนเฉพาะพื้นที่ที่จำเป็น เช่น โรงเครื่องกำเนิดไฟฟ้า ห้องเครื่องแม่ข่ายคอมพิวเตอร์) </t>
  </si>
  <si>
    <t>จ้างเหมาติดตั้งกล้องวงจรปิด</t>
  </si>
  <si>
    <t>จ้างเหมาทำที่จอดรถผู้พิการเพิ่มเติมให้เป็นไปตามเกณฑ์มาตรฐาน</t>
  </si>
  <si>
    <t>จ้างย้ายเสาหม้อแปลงไฟฟ้าหลังอาคารส่งเสริมสุขภาพและติดตั้งที่ใหม่</t>
  </si>
  <si>
    <t>ก่อสร้างโรงเรือนไฟฟ้า</t>
  </si>
  <si>
    <t>อาคารสนับสนุนบริการ</t>
  </si>
  <si>
    <t>บาท</t>
  </si>
  <si>
    <t>เครื่องทำน้ำเย็น</t>
  </si>
  <si>
    <t>จ้างซ่อมแซมอาคารและสิ่งปลูกสร้าง</t>
  </si>
  <si>
    <t>ค่าจ้างเหมาอื่นๆ</t>
  </si>
  <si>
    <t>อาคารเพื่อประโยชน์อื่น</t>
  </si>
  <si>
    <t>อาคารสำนักงาน</t>
  </si>
  <si>
    <t>ยอรวมทั้งสิ้น</t>
  </si>
  <si>
    <t>ครุภัณฑ์คอมพิวเตอร์</t>
  </si>
  <si>
    <t>แผนการจัดซื้อวัสดุทันตกรรม รพ.ขุขันธ์  ประจำปีงบประมาณ  2566</t>
  </si>
  <si>
    <t>กลุ่ม</t>
  </si>
  <si>
    <t>ขนาด</t>
  </si>
  <si>
    <t>ข้อมูลการใช้</t>
  </si>
  <si>
    <t>ประมาณ</t>
  </si>
  <si>
    <t>คงคลัง</t>
  </si>
  <si>
    <t>ราคาต่อ</t>
  </si>
  <si>
    <t>มูลค่า</t>
  </si>
  <si>
    <t>ไตรมาสที่ 1</t>
  </si>
  <si>
    <t>ไตรมาสที่ 2</t>
  </si>
  <si>
    <t>ไตรมาสที่ 3</t>
  </si>
  <si>
    <t>ไตรมาสที่ 4</t>
  </si>
  <si>
    <t>บรรจุ</t>
  </si>
  <si>
    <t>ปี</t>
  </si>
  <si>
    <t>การใช้</t>
  </si>
  <si>
    <t>การจัดซื้อ</t>
  </si>
  <si>
    <t>หน่วย</t>
  </si>
  <si>
    <t>แผนการจัดซื้อ</t>
  </si>
  <si>
    <t>ปี 66</t>
  </si>
  <si>
    <t>BUR</t>
  </si>
  <si>
    <t xml:space="preserve">Gate glidden drill </t>
  </si>
  <si>
    <t>กล่อง</t>
  </si>
  <si>
    <t>Peeso drill</t>
  </si>
  <si>
    <t>Long shank carbide bur  012</t>
  </si>
  <si>
    <t>Mandrel  pop  on</t>
  </si>
  <si>
    <t>Softflex  coarse  1/2'</t>
  </si>
  <si>
    <t>ห่อ</t>
  </si>
  <si>
    <t>Softflex medium  1/2'</t>
  </si>
  <si>
    <t>Softflex fine  1/2'</t>
  </si>
  <si>
    <t>Softflex superfine  1/2'</t>
  </si>
  <si>
    <t>Softflex coarse  3/8'</t>
  </si>
  <si>
    <t>Softflex medium  3/8'</t>
  </si>
  <si>
    <t>Softflex fine  3/8'</t>
  </si>
  <si>
    <t>Softflex superfine  3/8'</t>
  </si>
  <si>
    <t>Fissuse  diamond  bur  010</t>
  </si>
  <si>
    <t>Fissuse  diamond  bur  012</t>
  </si>
  <si>
    <t>Fissuse  diamond  bur  014</t>
  </si>
  <si>
    <t>Round  diamond  bur No.010</t>
  </si>
  <si>
    <t>Round  diamond  bur No.012</t>
  </si>
  <si>
    <t>Round  diamond  bur No.014</t>
  </si>
  <si>
    <t xml:space="preserve">Round  diamond  bur No.016 </t>
  </si>
  <si>
    <t xml:space="preserve">Round  diamond  bur No.018  </t>
  </si>
  <si>
    <t>Round  diamond  bur No.021</t>
  </si>
  <si>
    <t>Round  carbide  burNo.010</t>
  </si>
  <si>
    <t>Round  carbide  burNo.012</t>
  </si>
  <si>
    <t xml:space="preserve">Round  carbide  burNo.014 </t>
  </si>
  <si>
    <t xml:space="preserve">Round  carbide  burNo.016 </t>
  </si>
  <si>
    <t>Round  carbide  burNo.018</t>
  </si>
  <si>
    <t>Round  carbide  burNo.021</t>
  </si>
  <si>
    <t>Fissure carbide bur (330)</t>
  </si>
  <si>
    <t>Cabide HP Fissure</t>
  </si>
  <si>
    <t>Cabide HP Round</t>
  </si>
  <si>
    <t>Carbide     Acrylic  เขียว</t>
  </si>
  <si>
    <t>Carbide     Acrylic แดง</t>
  </si>
  <si>
    <t>Carbide     Acrylic ฟ้า</t>
  </si>
  <si>
    <t>Big  silicone  point (เขียว)</t>
  </si>
  <si>
    <t>Big  silicone  point (เหลือง)</t>
  </si>
  <si>
    <t>Big  silicone  point (ดำ)</t>
  </si>
  <si>
    <t>หัวกรอ stone (สีน้ำตาล)</t>
  </si>
  <si>
    <t>หัวกรอ stone (สีเขียว)</t>
  </si>
  <si>
    <t>หัวกรอ stone (สีขาว)</t>
  </si>
  <si>
    <t>หัวกรอ stone (สีชมพู)</t>
  </si>
  <si>
    <t>หัวยางขัดฟัน  ssc สีน้ำตาล</t>
  </si>
  <si>
    <t>หัวยางขัดฟัน  ssc สีน้ำเขียว</t>
  </si>
  <si>
    <t>Tooth preparation bur</t>
  </si>
  <si>
    <t>NA</t>
  </si>
  <si>
    <t>หัวกรอ D8</t>
  </si>
  <si>
    <t>หัวกรอ D16</t>
  </si>
  <si>
    <t>while Flame stone (กรอเร็ว)</t>
  </si>
  <si>
    <t>โหล</t>
  </si>
  <si>
    <t>while round stone (กรอเร็ว)</t>
  </si>
  <si>
    <t>Super fine (thin tapper)</t>
  </si>
  <si>
    <t>Super fine (round)</t>
  </si>
  <si>
    <t>Super fine (tapper round end)</t>
  </si>
  <si>
    <t>Super fine (flame)</t>
  </si>
  <si>
    <t>Super fine (ดอกบัว)</t>
  </si>
  <si>
    <t>ชุดขัด ceramic</t>
  </si>
  <si>
    <t>Enhance</t>
  </si>
  <si>
    <t>Pogo</t>
  </si>
  <si>
    <t>Lentulospiral No.25</t>
  </si>
  <si>
    <t>rubber brush</t>
  </si>
  <si>
    <t>rubber cup</t>
  </si>
  <si>
    <t>ENDO</t>
  </si>
  <si>
    <t>Calcium hydroxide paste</t>
  </si>
  <si>
    <t>กระปุก</t>
  </si>
  <si>
    <t>Calcium hydroxide paste (syringe)</t>
  </si>
  <si>
    <t>ถุง</t>
  </si>
  <si>
    <t>Tip (Calcium hydroxide paste)</t>
  </si>
  <si>
    <t>Chlorhexidine 2%</t>
  </si>
  <si>
    <t>ขวด</t>
  </si>
  <si>
    <t>Cavit</t>
  </si>
  <si>
    <t>EDTA 17 %</t>
  </si>
  <si>
    <t>Finger ruler</t>
  </si>
  <si>
    <t>C-File  21 mm.  No.6</t>
  </si>
  <si>
    <t>C-File  21 mm.  No.8</t>
  </si>
  <si>
    <t>C-File  21 mm.  No.10</t>
  </si>
  <si>
    <t>C-File  21 mm.  No.15</t>
  </si>
  <si>
    <t>C-File  25 mm.  No.6</t>
  </si>
  <si>
    <t>C-File  25 mm.  No.8</t>
  </si>
  <si>
    <t>C-File  25 mm.  No.10</t>
  </si>
  <si>
    <t>C-File  25 mm.  No.15</t>
  </si>
  <si>
    <t>K-File  21 mm.  No.6</t>
  </si>
  <si>
    <t>K-File  21 mm.  No.8</t>
  </si>
  <si>
    <t>K-File  21 mm.  No.10</t>
  </si>
  <si>
    <t>K-File  21 mm.  No.15</t>
  </si>
  <si>
    <t>K-File  25 mm.  No.6</t>
  </si>
  <si>
    <t>K-File  25 mm.  No.8</t>
  </si>
  <si>
    <t>K-File  25 mm.  No.10</t>
  </si>
  <si>
    <t>K-File  25 mm.  No.15</t>
  </si>
  <si>
    <t>K-File  25 mm.  No.20</t>
  </si>
  <si>
    <t>Gutta  purcha FF</t>
  </si>
  <si>
    <t>Gutta  purcha MF</t>
  </si>
  <si>
    <t>Gutta  purcha for protaper gold</t>
  </si>
  <si>
    <t>Gutta  purcha for protaper next-X2</t>
  </si>
  <si>
    <t>Gutta  purcha for protaper next-X3</t>
  </si>
  <si>
    <t>Gutta  purcha for protaper next-X4-X5</t>
  </si>
  <si>
    <t>gutta  purcha N0.30</t>
  </si>
  <si>
    <t xml:space="preserve">gutta  purcha N0.35 </t>
  </si>
  <si>
    <t>gutta  purcha N0.40</t>
  </si>
  <si>
    <t>gutta  purcha N0.45</t>
  </si>
  <si>
    <t>gutta  purcha N0.50</t>
  </si>
  <si>
    <t>gutta  purcha N0.55</t>
  </si>
  <si>
    <t>gutta  purcha N0.60</t>
  </si>
  <si>
    <t>IRM</t>
  </si>
  <si>
    <t>Protoper  21 mm.</t>
  </si>
  <si>
    <t>Protoper  25 mm.</t>
  </si>
  <si>
    <t>Paper  point  S</t>
  </si>
  <si>
    <t>Paper  point  M</t>
  </si>
  <si>
    <t>Paper  point  L</t>
  </si>
  <si>
    <t>Rubberdam  sheet 5 X 5</t>
  </si>
  <si>
    <t>Rubberdam  sheet 6 X 6</t>
  </si>
  <si>
    <t>Rubberdam  clamp No.14A</t>
  </si>
  <si>
    <t>Rubberdam  clamp No.14</t>
  </si>
  <si>
    <t>Rubberdam  clamp No.9</t>
  </si>
  <si>
    <t>Rubberdam  clamp No.7</t>
  </si>
  <si>
    <t>Rubberdam  clamp No.8</t>
  </si>
  <si>
    <t>Rubberdam  clamp No.2</t>
  </si>
  <si>
    <t>Rubberdam  clamp No.0</t>
  </si>
  <si>
    <t>Rubberdam  Frame 5 X 5</t>
  </si>
  <si>
    <t>Rubberdam  Frame 6 X 6</t>
  </si>
  <si>
    <t>Rubberdam  punch</t>
  </si>
  <si>
    <t>Rubberdam  forceps</t>
  </si>
  <si>
    <t>Rubber stop</t>
  </si>
  <si>
    <t>Vitapex</t>
  </si>
  <si>
    <t>Root canal explorer</t>
  </si>
  <si>
    <t>Root canal plugger</t>
  </si>
  <si>
    <t>Endodonntic spoon</t>
  </si>
  <si>
    <t xml:space="preserve">Glick No.1 </t>
  </si>
  <si>
    <t>Endo plugger and Spreder No.0</t>
  </si>
  <si>
    <t>Endo plugger and Spreder No.1-2</t>
  </si>
  <si>
    <t>Endo plugger and Spreder No.3--4</t>
  </si>
  <si>
    <t>RC prep</t>
  </si>
  <si>
    <t>หลอด</t>
  </si>
  <si>
    <t>Sodium hypochiorite</t>
  </si>
  <si>
    <t>แกลลอน</t>
  </si>
  <si>
    <t>MTA</t>
  </si>
  <si>
    <t>root canal sealer</t>
  </si>
  <si>
    <t>root canal cement</t>
  </si>
  <si>
    <t>หัวตัด gutta percha</t>
  </si>
  <si>
    <t>หัวฉีด gutta percha</t>
  </si>
  <si>
    <t>Endo prost</t>
  </si>
  <si>
    <t>กระป๋อง</t>
  </si>
  <si>
    <t>Barbed broach สีเหลือง</t>
  </si>
  <si>
    <t>แผง</t>
  </si>
  <si>
    <t>GEN</t>
  </si>
  <si>
    <t>Cotton  plier</t>
  </si>
  <si>
    <t>Explorer</t>
  </si>
  <si>
    <t>Caviwipe</t>
  </si>
  <si>
    <t>refilled Faceshield</t>
  </si>
  <si>
    <t>แผ่น</t>
  </si>
  <si>
    <t>Iodophor</t>
  </si>
  <si>
    <t>Mouth gag</t>
  </si>
  <si>
    <t>Mouth mirror refilled</t>
  </si>
  <si>
    <t>Racestyptine</t>
  </si>
  <si>
    <t>spray  ล้างหัวกรอ</t>
  </si>
  <si>
    <t>Suction</t>
  </si>
  <si>
    <t xml:space="preserve">Surface infactant </t>
  </si>
  <si>
    <t>น้ำยาล้าง suction</t>
  </si>
  <si>
    <t>ซองชีล  2  นิ้ว</t>
  </si>
  <si>
    <t>ม้วน</t>
  </si>
  <si>
    <t>ซองชีล  3  นิ้ว</t>
  </si>
  <si>
    <t>ซองชีล  4  นิ้ว</t>
  </si>
  <si>
    <t>ซองชีล  6  นิ้ว</t>
  </si>
  <si>
    <t>กระดาษผสม</t>
  </si>
  <si>
    <t xml:space="preserve">เสื้อกาวน์ </t>
  </si>
  <si>
    <t>Face shieled</t>
  </si>
  <si>
    <t>straight handpiece (LAB)</t>
  </si>
  <si>
    <t>Plate</t>
  </si>
  <si>
    <t>twin care set</t>
  </si>
  <si>
    <t>ถาดหลุม</t>
  </si>
  <si>
    <t>น้ำยาเครื่อง ultrasonic</t>
  </si>
  <si>
    <t>OPER</t>
  </si>
  <si>
    <t>Alloy</t>
  </si>
  <si>
    <t>Amalgam carrier</t>
  </si>
  <si>
    <t>Spoon excavator</t>
  </si>
  <si>
    <t>bonding</t>
  </si>
  <si>
    <t>Composite  A1         (Z350)</t>
  </si>
  <si>
    <t>Composite  A2         (Z350)</t>
  </si>
  <si>
    <t>Composite  A3         (Z350)</t>
  </si>
  <si>
    <t>Composite  A3.5     (Z350)</t>
  </si>
  <si>
    <t>Composite  A4        (Z350)</t>
  </si>
  <si>
    <t>Composite  A6        (Z350)</t>
  </si>
  <si>
    <t>Composite  flowable</t>
  </si>
  <si>
    <t>Composite bulkfill</t>
  </si>
  <si>
    <t>Dycal</t>
  </si>
  <si>
    <t>Etching syringe 5 CC</t>
  </si>
  <si>
    <t>GI base  (vitrebond kit)</t>
  </si>
  <si>
    <t>GI for filling  (light cure)</t>
  </si>
  <si>
    <t>GI for filling (Ketac universal)</t>
  </si>
  <si>
    <t>GI for filling  (capsule)</t>
  </si>
  <si>
    <t>dentine conditioner</t>
  </si>
  <si>
    <t>Micro applicator</t>
  </si>
  <si>
    <t>T-band  (เด็ก)</t>
  </si>
  <si>
    <t>T-band  (ผู้ใหญ่)</t>
  </si>
  <si>
    <t>Ivory matrix No.12</t>
  </si>
  <si>
    <t>Ivory matrix No.15</t>
  </si>
  <si>
    <t>Wedge  s</t>
  </si>
  <si>
    <t>Wedge  m</t>
  </si>
  <si>
    <t>dycal carier</t>
  </si>
  <si>
    <t>composite  pluger รพ.</t>
  </si>
  <si>
    <t>composite  carver รพ.</t>
  </si>
  <si>
    <t>composite  pluger รพ.สต.</t>
  </si>
  <si>
    <t>composite  carver รพ.สต.</t>
  </si>
  <si>
    <t>Ivory matrix holder</t>
  </si>
  <si>
    <t>V3 ring</t>
  </si>
  <si>
    <t>V3 matrix refill 3.5 mm.</t>
  </si>
  <si>
    <t>V3 matrix refill 4.5 mm.</t>
  </si>
  <si>
    <t>V3 matrix refill 5.5 mm.</t>
  </si>
  <si>
    <t>V3 matrix refill 6.5 mm.</t>
  </si>
  <si>
    <t>V3 wedge refill small</t>
  </si>
  <si>
    <t>V3 wedge refill medium</t>
  </si>
  <si>
    <t>V3 wedge refill large</t>
  </si>
  <si>
    <t>V3 wedgeguard refill small</t>
  </si>
  <si>
    <t>V3 wedgeguard refill medium</t>
  </si>
  <si>
    <t>V3 wedgeguard refill large</t>
  </si>
  <si>
    <t>Sand paper strip</t>
  </si>
  <si>
    <t>PEDO</t>
  </si>
  <si>
    <t>DUR 3</t>
  </si>
  <si>
    <t>DUR 4</t>
  </si>
  <si>
    <t>DUR 5</t>
  </si>
  <si>
    <t>DUL 4</t>
  </si>
  <si>
    <t>DUL 6</t>
  </si>
  <si>
    <t>EUL4</t>
  </si>
  <si>
    <t>EUL5</t>
  </si>
  <si>
    <t>EUR3</t>
  </si>
  <si>
    <t>EUR5</t>
  </si>
  <si>
    <t>EUR6</t>
  </si>
  <si>
    <t>DLR4</t>
  </si>
  <si>
    <t>DLR5</t>
  </si>
  <si>
    <t>DLR6</t>
  </si>
  <si>
    <t>DLL4</t>
  </si>
  <si>
    <t>DLL5</t>
  </si>
  <si>
    <t>DLL6</t>
  </si>
  <si>
    <t>ELR3</t>
  </si>
  <si>
    <t>ELL3</t>
  </si>
  <si>
    <t>ELL4</t>
  </si>
  <si>
    <t>ELL5</t>
  </si>
  <si>
    <t>ELL6</t>
  </si>
  <si>
    <t>Polycarboxylate cement</t>
  </si>
  <si>
    <t xml:space="preserve">GI luting  cement (Ketac cem) </t>
  </si>
  <si>
    <t>Formocresol</t>
  </si>
  <si>
    <t>Oil of clove</t>
  </si>
  <si>
    <t>vitapex</t>
  </si>
  <si>
    <t>Zinc oxide</t>
  </si>
  <si>
    <t>PERIO</t>
  </si>
  <si>
    <t>P10</t>
  </si>
  <si>
    <t>ultrasonic tip</t>
  </si>
  <si>
    <t>Graycey 7/8</t>
  </si>
  <si>
    <t>Graycey 11/12</t>
  </si>
  <si>
    <t>Graycey 13/14</t>
  </si>
  <si>
    <t>Coe pack</t>
  </si>
  <si>
    <t>PREVENT</t>
  </si>
  <si>
    <t>Fluoride  vanish</t>
  </si>
  <si>
    <t>Fluoride  gel</t>
  </si>
  <si>
    <t>Fluoride tray S</t>
  </si>
  <si>
    <t>Fluoride tray M</t>
  </si>
  <si>
    <t>Fluoride tray L</t>
  </si>
  <si>
    <t>Sealant</t>
  </si>
  <si>
    <t>ยาทาแก้เสียวฟัน</t>
  </si>
  <si>
    <t>Pumice</t>
  </si>
  <si>
    <t>Prophy paste</t>
  </si>
  <si>
    <t>silver diamine fluoride</t>
  </si>
  <si>
    <t>PROS</t>
  </si>
  <si>
    <t>Alginate</t>
  </si>
  <si>
    <t>Ariculating   paper (เกือกม้า)</t>
  </si>
  <si>
    <t>Cord  No. 0</t>
  </si>
  <si>
    <t>Cord Packer</t>
  </si>
  <si>
    <t>Fiber post No. 1</t>
  </si>
  <si>
    <t>Fiber post No. 2</t>
  </si>
  <si>
    <t>Fiber post kit</t>
  </si>
  <si>
    <t>Green  stick  compound</t>
  </si>
  <si>
    <t>Protemp 4</t>
  </si>
  <si>
    <t>multicore flow</t>
  </si>
  <si>
    <t>Rebase II</t>
  </si>
  <si>
    <t>Tray adhesive</t>
  </si>
  <si>
    <t>Soft liner</t>
  </si>
  <si>
    <t>Ceramic etching gel</t>
  </si>
  <si>
    <t>try in gel</t>
  </si>
  <si>
    <t>Resin cement light</t>
  </si>
  <si>
    <t>Resin cement Automix</t>
  </si>
  <si>
    <t>Rely x U200</t>
  </si>
  <si>
    <t>Silane primer</t>
  </si>
  <si>
    <t>Universal primer</t>
  </si>
  <si>
    <t>Exite F DSC</t>
  </si>
  <si>
    <t>Rely x Unicem applicap tip</t>
  </si>
  <si>
    <t>Silicone (light  body)</t>
  </si>
  <si>
    <t>Silicone (putty)</t>
  </si>
  <si>
    <t>Siligum  ( mono)</t>
  </si>
  <si>
    <t>mixing tip silicone</t>
  </si>
  <si>
    <t xml:space="preserve">mixing tip protemp </t>
  </si>
  <si>
    <t>intra oral tip</t>
  </si>
  <si>
    <t>Fit tester</t>
  </si>
  <si>
    <t>Tempbond</t>
  </si>
  <si>
    <t>Velmix</t>
  </si>
  <si>
    <t>Rim lock tray  No.11</t>
  </si>
  <si>
    <t>คู่</t>
  </si>
  <si>
    <t>Rim lock tray  No.12</t>
  </si>
  <si>
    <t>Rim lock tray  No.13</t>
  </si>
  <si>
    <t>Rim lock tray  No.14</t>
  </si>
  <si>
    <t>Rim lock tray  No.15</t>
  </si>
  <si>
    <t>Edentulous tray S</t>
  </si>
  <si>
    <t>Edentulous tray M</t>
  </si>
  <si>
    <t>Edentulous tray L</t>
  </si>
  <si>
    <t>Cavex Green clean</t>
  </si>
  <si>
    <t>Mixing bowl</t>
  </si>
  <si>
    <t>plater spatula</t>
  </si>
  <si>
    <t>Cement spatula</t>
  </si>
  <si>
    <t>คีมดัดลวด</t>
  </si>
  <si>
    <t>Pink wax</t>
  </si>
  <si>
    <t>SUR</t>
  </si>
  <si>
    <t>Surgicel</t>
  </si>
  <si>
    <t>spongostan</t>
  </si>
  <si>
    <t>Topical gel</t>
  </si>
  <si>
    <t>ยาชา  2 %</t>
  </si>
  <si>
    <t>ยาชา  3 %</t>
  </si>
  <si>
    <t>ยาชา 4 %</t>
  </si>
  <si>
    <t>เข็มสั้น</t>
  </si>
  <si>
    <t>เข็มยาว</t>
  </si>
  <si>
    <t>straight elevator รพ.</t>
  </si>
  <si>
    <t>straight elevator รพ.สต.</t>
  </si>
  <si>
    <t>Luxator</t>
  </si>
  <si>
    <t>syringe รพ.</t>
  </si>
  <si>
    <t>syringe รพ.สต.</t>
  </si>
  <si>
    <t>angle elevator 190</t>
  </si>
  <si>
    <t>angle elevator 191</t>
  </si>
  <si>
    <t>root tip pick straight</t>
  </si>
  <si>
    <t>root tip pick  left</t>
  </si>
  <si>
    <t>root tip pick right</t>
  </si>
  <si>
    <t>root tip pick double-end</t>
  </si>
  <si>
    <t>byonet left</t>
  </si>
  <si>
    <t>byonet right</t>
  </si>
  <si>
    <t>Bone Rongeur</t>
  </si>
  <si>
    <t>Peristeal Elevator (molt No24)</t>
  </si>
  <si>
    <t>Alvogyl</t>
  </si>
  <si>
    <t>X-RAY</t>
  </si>
  <si>
    <t>Endo Ray</t>
  </si>
  <si>
    <t>Snap A ray</t>
  </si>
  <si>
    <t>Cassette No.0</t>
  </si>
  <si>
    <t>Cassette No.2</t>
  </si>
  <si>
    <t>IMPLANT</t>
  </si>
  <si>
    <t>ชุดทันตกรรมรากเทียม</t>
  </si>
  <si>
    <t>ที่</t>
  </si>
  <si>
    <t>จำนวนใช้</t>
  </si>
  <si>
    <t>ประมาณการ</t>
  </si>
  <si>
    <t>ยอดคงคลัง</t>
  </si>
  <si>
    <t>ระยะเวลา</t>
  </si>
  <si>
    <t>หน่วยนับ</t>
  </si>
  <si>
    <t>ราคาซื้อ/หน่วย</t>
  </si>
  <si>
    <t xml:space="preserve">    จัดซื้อด้วยเงินบำรุง</t>
  </si>
  <si>
    <t>วิธีการจัดหา</t>
  </si>
  <si>
    <t>ปี 2564</t>
  </si>
  <si>
    <t>ปี 2565</t>
  </si>
  <si>
    <t>ใช้ ปีนี้</t>
  </si>
  <si>
    <t>ดำเนินการ</t>
  </si>
  <si>
    <t>วัสดุผ้าและเครื่องแต่งกาย</t>
  </si>
  <si>
    <t>ผ้ายางหนังเทียม</t>
  </si>
  <si>
    <t>ต.ค-ธค 65</t>
  </si>
  <si>
    <t>เฉพาะเจาะจง</t>
  </si>
  <si>
    <t>ผ้ายางใส</t>
  </si>
  <si>
    <t>ผ้ายาง 2 สี (แบบบาง)</t>
  </si>
  <si>
    <t>ผ้าฝ้ายสีเขียวเข้ม 36" พิมพ์</t>
  </si>
  <si>
    <t>หลา</t>
  </si>
  <si>
    <t>ผ้าฝ้ายดิบ 36" พิมพ์</t>
  </si>
  <si>
    <t>ผ้าฝ้ายสีเขียวเข้ม 40" พิมพ์</t>
  </si>
  <si>
    <t>ผ้าฝ้ายดิบ 40" พิมพ์</t>
  </si>
  <si>
    <t>ผ้าฝ้ายดิบ 60" พิมพ์</t>
  </si>
  <si>
    <t>ผ้าฝ้ายสีเขียวแก่ 60" พิมพ์</t>
  </si>
  <si>
    <t>ผ้าฝ้ายสีน้ำตาล 60" พิมพ์</t>
  </si>
  <si>
    <t>ผ้าฝ้ายสีม่วง 60" พิมพ์</t>
  </si>
  <si>
    <t>ผ้าสีโทเรฟ้า   60" พิมพ์</t>
  </si>
  <si>
    <t>ผ้าห่มสีขาว สกรีน</t>
  </si>
  <si>
    <t>ผืน</t>
  </si>
  <si>
    <t>ผ้าห่มสีชมพู(แบบบาง)สกรีน</t>
  </si>
  <si>
    <t>ชุดเจ้าหน้าที่LR</t>
  </si>
  <si>
    <t>20,8</t>
  </si>
  <si>
    <t>22,8</t>
  </si>
  <si>
    <t>ก.ค-ก.ย65</t>
  </si>
  <si>
    <t>ชุดเจ้าหน้าที่ICU</t>
  </si>
  <si>
    <t>เสื้อกาวน์ปกฮาวายสีเขียว</t>
  </si>
  <si>
    <t>ม.ค-มี.ค 66</t>
  </si>
  <si>
    <t>ชุดเจ้าหน้าที่OR</t>
  </si>
  <si>
    <t>ชุดพนักงานจ่ายกลาง - ซักฟอก</t>
  </si>
  <si>
    <t>ม.ค-มี.ค66</t>
  </si>
  <si>
    <t>ผ้าขนหนูสีขาว</t>
  </si>
  <si>
    <t>100 x 250 =25000 บาท</t>
  </si>
  <si>
    <t>ผ้าขนหนูสีน้ำเงิน</t>
  </si>
  <si>
    <t>เม.ย-มิ.ย 66</t>
  </si>
  <si>
    <t>ชุดล้างเครื่องมือจ่ายกลาง</t>
  </si>
  <si>
    <t>ต.ค-มี.ค 64</t>
  </si>
  <si>
    <t>ถุงมือหนังกันความร้อน 16"</t>
  </si>
  <si>
    <t>ต.ค-ธค 64</t>
  </si>
  <si>
    <t>ด้ายหลอดใหญ่สีขาว</t>
  </si>
  <si>
    <t>ด้ายหลอดใหญ่สีเขียว</t>
  </si>
  <si>
    <t>เสื้อกาวน์OR</t>
  </si>
  <si>
    <t>ม.ค-มี.ค 65</t>
  </si>
  <si>
    <t>เสื้อกาวน์กันน้ำ</t>
  </si>
  <si>
    <t>รวม 27 รายการเป็นเงิน</t>
  </si>
  <si>
    <t>วัสดุการแพทย์</t>
  </si>
  <si>
    <t>น้ำยาล้างเครื่องมือ( Enzyme)</t>
  </si>
  <si>
    <t>ต.ค 65-ก.ย 66</t>
  </si>
  <si>
    <t>น้ำยาขจัดสนิมบนเครื่องมือ1# / 2#</t>
  </si>
  <si>
    <t>10,10</t>
  </si>
  <si>
    <t>5,5</t>
  </si>
  <si>
    <t>น้ำยาล้างเครื่องมือ(เครื่องล้างอัตโนมัติ)</t>
  </si>
  <si>
    <t>ก.ค-ก.ย 66</t>
  </si>
  <si>
    <t>ตัวทดสอบประสิทธิภาพการล้างด้วยเครื่อง</t>
  </si>
  <si>
    <t>สติกเกอร์เครื่องยิงป้ายรุ่นPB3-208</t>
  </si>
  <si>
    <t>ต.ค-มี.ค 66</t>
  </si>
  <si>
    <t>Bowie dick test</t>
  </si>
  <si>
    <t>1100(22ก)</t>
  </si>
  <si>
    <t>กระดาษปริ๊นเครื่องอบแก๊สEO(ม้วน)</t>
  </si>
  <si>
    <t>กระดาษปริ๊นเครื่องนึ่ง 700 L(ม้วน)</t>
  </si>
  <si>
    <t>กระดาษปริ๊นเครื่องนึ่ง 530 L(ม้วน)</t>
  </si>
  <si>
    <t>กระดาษปริ๊นเครื่องอบพลาสม่า</t>
  </si>
  <si>
    <t>กล่องพลาสติกหูหิ้วNO3040(กลาง)</t>
  </si>
  <si>
    <t>ใบ</t>
  </si>
  <si>
    <t>กล่องพลาสติกหูหิ้วNO3030(เล็ก)</t>
  </si>
  <si>
    <t>กล่องพลาสติกฝาล็อกเล็ก 22x15</t>
  </si>
  <si>
    <t>กล่องพลาสติกฝาล็อกทึบขนาดใหญ่010 Modren</t>
  </si>
  <si>
    <t>กล่องพลาสติกฝาล็อกขนาดกลางNO7045</t>
  </si>
  <si>
    <t>สติ๊กเกอร์วันผลิตหมดอายุแบบบาร์โค๊ต</t>
  </si>
  <si>
    <t>ขวด ICD พร้อมจุก 1000 cc</t>
  </si>
  <si>
    <t>Faceshiled เลนส์ใส</t>
  </si>
  <si>
    <t>ใบมีดตัดซองซีล</t>
  </si>
  <si>
    <t>เทปความร้อนขนาด 1"</t>
  </si>
  <si>
    <t>หมึกเครื่องยิงป้าย รุ่น PB3-208</t>
  </si>
  <si>
    <t>แผ่นเช็ดฆ่าเชื้อทำความสะอาด</t>
  </si>
  <si>
    <t>ต.ค65-ก.ย66</t>
  </si>
  <si>
    <t>แปรงล้างสายcorrugate</t>
  </si>
  <si>
    <t>ถุงมือไนไตรท์</t>
  </si>
  <si>
    <t>น้ำยาล้างคราบเลือด</t>
  </si>
  <si>
    <t>รวม 25 รายการ  เป็นเงิน</t>
  </si>
  <si>
    <t>วัสดุงานบ้าน</t>
  </si>
  <si>
    <t>ตะกร้าใส่ผ้า</t>
  </si>
  <si>
    <t>เช่งพลาสติก No1</t>
  </si>
  <si>
    <t>ตะกร้าสี่เหลี่ยม14"X16"X51/2"</t>
  </si>
  <si>
    <t>ตะกร้าสี่เหลี่ยม14"X20"X92"</t>
  </si>
  <si>
    <t>รองเท้าบู๊ทNo 11</t>
  </si>
  <si>
    <t>รองเท้าบู๊ทNo 12</t>
  </si>
  <si>
    <t>รวม  6  รายการ เป็นเงิน</t>
  </si>
  <si>
    <t>รวมยอดเงินทั้งสิ้น</t>
  </si>
  <si>
    <t>แผนปฏิบัติการจัดซื้อวัสดุวิทยาศาสตร์</t>
  </si>
  <si>
    <t>กลุ่มงานเทคนิคการแพทย์ โรงพยาบาลขุขันธ์ จังหวัดศรีสะเกษ ประจำปีงบประมาณ 2566</t>
  </si>
  <si>
    <t>จำนวนที่ใช้ 65</t>
  </si>
  <si>
    <t>ประมาณการใช้ 66</t>
  </si>
  <si>
    <t>ยอด   ยกมา</t>
  </si>
  <si>
    <r>
      <t xml:space="preserve">ประมาณการซื้อ </t>
    </r>
    <r>
      <rPr>
        <b/>
        <sz val="12"/>
        <color theme="1"/>
        <rFont val="TH SarabunPSK"/>
        <family val="2"/>
      </rPr>
      <t>2566</t>
    </r>
  </si>
  <si>
    <t>ราคา/หน่วย</t>
  </si>
  <si>
    <t>ไตรมาส 1  (ต.ค.-ธ.ค.)</t>
  </si>
  <si>
    <t>ไตรมาส 2  (ม.ค.-มี.ค.)</t>
  </si>
  <si>
    <t>ไตรมาส 3  (เม.ย-มิ.ย)</t>
  </si>
  <si>
    <t>ไตรมาส 4  (ก.ค.-ก.ย.)</t>
  </si>
  <si>
    <t>รวมมูลค่าปีงบ 2566 (บาท)</t>
  </si>
  <si>
    <t>มูลค่า (บาท)</t>
  </si>
  <si>
    <t>เคมีคลีนิก</t>
  </si>
  <si>
    <t>CK/T</t>
  </si>
  <si>
    <t>TPUC3/T</t>
  </si>
  <si>
    <t>Lipase/T</t>
  </si>
  <si>
    <t>CRP/T</t>
  </si>
  <si>
    <t>D-Dimer/T</t>
  </si>
  <si>
    <t>D-Dimer Calibrate</t>
  </si>
  <si>
    <t>D-Dimer Control</t>
  </si>
  <si>
    <t>Micro alb/T</t>
  </si>
  <si>
    <t>Trop-T/T</t>
  </si>
  <si>
    <t>STD.Bili 5 ml.</t>
  </si>
  <si>
    <t>Strip Glu/T</t>
  </si>
  <si>
    <t>Blood gas /T</t>
  </si>
  <si>
    <t>Ketone Strip/T</t>
  </si>
  <si>
    <t>โลหิตวิทยา</t>
  </si>
  <si>
    <t>Hb Strip/T</t>
  </si>
  <si>
    <t>DCIP Test/100T</t>
  </si>
  <si>
    <t>G6PD Strip/T</t>
  </si>
  <si>
    <t>PT/T</t>
  </si>
  <si>
    <t>PTT/T</t>
  </si>
  <si>
    <t>สี Recti count</t>
  </si>
  <si>
    <t>อิมมูโน</t>
  </si>
  <si>
    <t>CEA Strip /T</t>
  </si>
  <si>
    <t>AFP Strip /T</t>
  </si>
  <si>
    <t>PSA Strip /T</t>
  </si>
  <si>
    <t>RSV Ag Strip/T</t>
  </si>
  <si>
    <t>Covid-19 Ag/T</t>
  </si>
  <si>
    <t>Tsutsugamushi/T</t>
  </si>
  <si>
    <t>HBs Ag /T</t>
  </si>
  <si>
    <t>HBs Ab /T</t>
  </si>
  <si>
    <t>HBc AB /T</t>
  </si>
  <si>
    <t>HCV Ab /T</t>
  </si>
  <si>
    <t>Syphilis Ab /T</t>
  </si>
  <si>
    <t>TSH/100 T</t>
  </si>
  <si>
    <t>FT3/100 T</t>
  </si>
  <si>
    <t>FT4/100 T</t>
  </si>
  <si>
    <t>Cortisol/ 100 T</t>
  </si>
  <si>
    <t>Syphilis auto/100T</t>
  </si>
  <si>
    <t>HBsAg Auto/100T</t>
  </si>
  <si>
    <t>Anti HIV1,2/100T</t>
  </si>
  <si>
    <t>HIV ,Deter/T</t>
  </si>
  <si>
    <t xml:space="preserve">HIV Wonfo 1,2/T </t>
  </si>
  <si>
    <t>HAV Ab/T</t>
  </si>
  <si>
    <t>HBe Ag/T</t>
  </si>
  <si>
    <t>Influenza-Ag/T</t>
  </si>
  <si>
    <t>Lepto Strip/T</t>
  </si>
  <si>
    <t>Dengue Ab/T</t>
  </si>
  <si>
    <t>Dengue NS1 Ag/T</t>
  </si>
  <si>
    <t>Malaria Ab/T</t>
  </si>
  <si>
    <t>RPR/VDRL/Set</t>
  </si>
  <si>
    <t xml:space="preserve">RF /1000T </t>
  </si>
  <si>
    <t>Met Amp/T</t>
  </si>
  <si>
    <t>UPT/T</t>
  </si>
  <si>
    <t>Urine Strip 2S/T</t>
  </si>
  <si>
    <t>Urine Strip 11S/T</t>
  </si>
  <si>
    <t>FOB Occult/T</t>
  </si>
  <si>
    <t>PCR Covid19/T</t>
  </si>
  <si>
    <t>ธนาคารเลือด</t>
  </si>
  <si>
    <t>Anti-A</t>
  </si>
  <si>
    <t>Anti-B</t>
  </si>
  <si>
    <t>Anti-AB</t>
  </si>
  <si>
    <t>Anti-D</t>
  </si>
  <si>
    <t>A Cell</t>
  </si>
  <si>
    <t>B Cell</t>
  </si>
  <si>
    <t>O1 Screening cell</t>
  </si>
  <si>
    <t>O2 Screening cell</t>
  </si>
  <si>
    <t>Coomb's control cell</t>
  </si>
  <si>
    <t>Anti-Humanglobulin</t>
  </si>
  <si>
    <t>Rh-negative control</t>
  </si>
  <si>
    <t>Gel test 288 t</t>
  </si>
  <si>
    <t xml:space="preserve"> วัสดุอื่นๆ</t>
  </si>
  <si>
    <t>ESR tube 100</t>
  </si>
  <si>
    <t>Lithium tube</t>
  </si>
  <si>
    <t>EDTA 3ml tube</t>
  </si>
  <si>
    <t>Micro EDTA tube</t>
  </si>
  <si>
    <t>Mini Hep tube</t>
  </si>
  <si>
    <t>Naf tube</t>
  </si>
  <si>
    <t>EDTA 6 ml</t>
  </si>
  <si>
    <t>3.2%Citra tube</t>
  </si>
  <si>
    <t>Red clot tube</t>
  </si>
  <si>
    <t>Red cappilary</t>
  </si>
  <si>
    <t>Blue Cappilary</t>
  </si>
  <si>
    <t>AFB Stain</t>
  </si>
  <si>
    <t>Fluorescent Stain</t>
  </si>
  <si>
    <t>Gram Stain</t>
  </si>
  <si>
    <t>Giemsa Stain A</t>
  </si>
  <si>
    <t>Giemsa Stain B</t>
  </si>
  <si>
    <t>Methanol</t>
  </si>
  <si>
    <t>Modifi AFB</t>
  </si>
  <si>
    <t>Kato for stool</t>
  </si>
  <si>
    <t>Immersion oil</t>
  </si>
  <si>
    <t>Toluene</t>
  </si>
  <si>
    <t>Yellow tip</t>
  </si>
  <si>
    <r>
      <t>White tip 5ul/</t>
    </r>
    <r>
      <rPr>
        <sz val="12"/>
        <rFont val="TH SarabunPSK"/>
        <family val="2"/>
      </rPr>
      <t>1000</t>
    </r>
  </si>
  <si>
    <t xml:space="preserve">Blue Tips </t>
  </si>
  <si>
    <t>Strerile tube</t>
  </si>
  <si>
    <t>Sputum container</t>
  </si>
  <si>
    <t>Stool container</t>
  </si>
  <si>
    <t>Urine container</t>
  </si>
  <si>
    <t>Urine tube/500</t>
  </si>
  <si>
    <t xml:space="preserve">Sterile container/50 </t>
  </si>
  <si>
    <t>UA Pipette/1000</t>
  </si>
  <si>
    <t xml:space="preserve">Cover glass </t>
  </si>
  <si>
    <t>Lens paper</t>
  </si>
  <si>
    <t>Parifilm</t>
  </si>
  <si>
    <t>Urine cell slide</t>
  </si>
  <si>
    <t>Double bag 6 pcs</t>
  </si>
  <si>
    <t>Slied 72s</t>
  </si>
  <si>
    <t>Lamp for MB</t>
  </si>
  <si>
    <t>Stricker bar/2000</t>
  </si>
  <si>
    <t>WBC count</t>
  </si>
  <si>
    <t>10% KOH</t>
  </si>
  <si>
    <t>Thermal paper</t>
  </si>
  <si>
    <t>Papsmear Sterile</t>
  </si>
  <si>
    <t>Papsmear Non sterile</t>
  </si>
  <si>
    <t>95% alcohol 15 kg</t>
  </si>
  <si>
    <t>Sigillum Wax 10pcs</t>
  </si>
  <si>
    <t>ขวด Hemoculture</t>
  </si>
  <si>
    <t>Micro centri 2ml</t>
  </si>
  <si>
    <t xml:space="preserve">Urine control </t>
  </si>
  <si>
    <t>VTM</t>
  </si>
  <si>
    <t xml:space="preserve">คลอรีนสำหรับปรับปรุงคุณภาพน้ำ </t>
  </si>
  <si>
    <t>ชุดทดสอบคลอรีนอิสระคงเหลือในน้ำ(อ.31)</t>
  </si>
  <si>
    <t xml:space="preserve">อุปกรณ์ตรวจคุณภาพน้ำเบื้องต้น ชุดกระดาษ ตรวจวัด pH </t>
  </si>
  <si>
    <t>ชุดทดสอบโคลิฟอร์มในน้ำและน้ำแข็ง (อ.11)</t>
  </si>
  <si>
    <t>ออกซิเจน</t>
  </si>
  <si>
    <t>มูลค่าการใช้ 2565</t>
  </si>
  <si>
    <t>ประมาณการ ใช้ 2566</t>
  </si>
  <si>
    <t>เช่าเครื่อตรวจทางเคมีคลีนิก 22 รายการ</t>
  </si>
  <si>
    <t>เช่าเครื่อตรวจความสมบูรณ์ของเม็ดเลือด</t>
  </si>
  <si>
    <t>ส่งตรวจ 
Out Lab</t>
  </si>
  <si>
    <t>ค่าเลือด และส่วนประกอบของเลือด</t>
  </si>
  <si>
    <t>แผนจัดซื้อยาและเวชภัณฑ์ คลังยา โรงพยาบาลขุขันธ์ ประจำปีงบประมาณ 2566</t>
  </si>
  <si>
    <t>รหัส TMT</t>
  </si>
  <si>
    <t>ชื่อยา</t>
  </si>
  <si>
    <t>1=ED/2=NED/3=วมย</t>
  </si>
  <si>
    <t>1 =ซื้อเอง /2=สนับสนุน</t>
  </si>
  <si>
    <t>รูปแบบ</t>
  </si>
  <si>
    <t>ขนาดบรรจุ</t>
  </si>
  <si>
    <t>หน่วยบรรจุ</t>
  </si>
  <si>
    <t>ข้อมูลอัตราการใช้ย้อนหลัง 3 ปี</t>
  </si>
  <si>
    <t>ยอดคง</t>
  </si>
  <si>
    <t>มูลค่ารวม</t>
  </si>
  <si>
    <t>ไตรมาส 1(ต.ค.-ธ.ค.)</t>
  </si>
  <si>
    <t>ไตรมาส 2(ม.ค.-มี.ค.)</t>
  </si>
  <si>
    <t>ไตรมาส 3(เม.ย-มิ.ย)</t>
  </si>
  <si>
    <t>ไตรมาส 4(ก.ค.-ก.ย.)</t>
  </si>
  <si>
    <t>หมายเหตุ</t>
  </si>
  <si>
    <t>2563</t>
  </si>
  <si>
    <t>2564</t>
  </si>
  <si>
    <t>2565</t>
  </si>
  <si>
    <t>การใช้ปี</t>
  </si>
  <si>
    <t>คลังยกมา</t>
  </si>
  <si>
    <t>จัดซื้อปี 2566</t>
  </si>
  <si>
    <t>(บาท)</t>
  </si>
  <si>
    <t>0.45% NaCl</t>
  </si>
  <si>
    <t xml:space="preserve"> </t>
  </si>
  <si>
    <t>inf</t>
  </si>
  <si>
    <t>0.9 NSS 100ml</t>
  </si>
  <si>
    <t>0.9 NSS IRRIGATION 1000ml</t>
  </si>
  <si>
    <t>sol</t>
  </si>
  <si>
    <t>0.9% NSS 5 ml.</t>
  </si>
  <si>
    <t>inj</t>
  </si>
  <si>
    <t>vial</t>
  </si>
  <si>
    <t>3% NaCl 500ml</t>
  </si>
  <si>
    <t>6%Hydroxyethyl(Voluven)500cc</t>
  </si>
  <si>
    <t>Abacavir</t>
  </si>
  <si>
    <t>tab</t>
  </si>
  <si>
    <t>เม็ด</t>
  </si>
  <si>
    <t>Abacavir600mg+Lamivudine 300 mg</t>
  </si>
  <si>
    <t>Acetylcysteine 300mg/3ml</t>
  </si>
  <si>
    <t>Amp</t>
  </si>
  <si>
    <t>Acetylcysteine 5 g</t>
  </si>
  <si>
    <t>pow</t>
  </si>
  <si>
    <t>ซอง</t>
  </si>
  <si>
    <t>Acyclovir 200mg</t>
  </si>
  <si>
    <t>Acyclovir</t>
  </si>
  <si>
    <t>Adenosine 6mg/2ml</t>
  </si>
  <si>
    <t>Adrenaline 1mg/1ml</t>
  </si>
  <si>
    <t>Albendazole 200mg</t>
  </si>
  <si>
    <t>Albendazole 200 mg/5ml</t>
  </si>
  <si>
    <t>sus</t>
  </si>
  <si>
    <t>Alfacalcidol 0.25 mcg</t>
  </si>
  <si>
    <t>Allopurinol 100mg</t>
  </si>
  <si>
    <t>Aluminium hydroxide 500mg</t>
  </si>
  <si>
    <t>Aluminium hydroxide+Magnesium hydroxide</t>
  </si>
  <si>
    <t>Amikacin sulfate injection</t>
  </si>
  <si>
    <t>Amiodarone 150mg/3ml</t>
  </si>
  <si>
    <t>Amiodarone 200mg</t>
  </si>
  <si>
    <t>Amitriptyline 10mg</t>
  </si>
  <si>
    <t>Amitriptyline 25mg</t>
  </si>
  <si>
    <t>Amlodipine 10mg</t>
  </si>
  <si>
    <t>Ammon carb. Mixture 60ml</t>
  </si>
  <si>
    <t>sys</t>
  </si>
  <si>
    <t>Ammonia aromatic 450ml</t>
  </si>
  <si>
    <t>spi</t>
  </si>
  <si>
    <t>Amoxicillin 250mg</t>
  </si>
  <si>
    <t>cap</t>
  </si>
  <si>
    <t>Amoxicillin 500mg</t>
  </si>
  <si>
    <t>Amoxicillin + Clavulanic acid 1.2G</t>
  </si>
  <si>
    <t>Amoxicillin + Clavulanic acid 70ml 228.5mg 70ml</t>
  </si>
  <si>
    <t>syr</t>
  </si>
  <si>
    <t>Amoxicillin+Clavulanic acid 625mg</t>
  </si>
  <si>
    <t>Amoxicillin  125mg/5ml 60ml</t>
  </si>
  <si>
    <t>Amoxicillin 250mg/5ml 60ml</t>
  </si>
  <si>
    <t>Amphotericin B 50mg</t>
  </si>
  <si>
    <t>Ampicillin sodium 500mg</t>
  </si>
  <si>
    <t>Antacid 240ml</t>
  </si>
  <si>
    <t>Antirabies Ig(ERIG) 1000 iu/5ml</t>
  </si>
  <si>
    <t>Antivenom sera inj (งูเขียวหางไหม้)</t>
  </si>
  <si>
    <t>Antivenom sera inj(งูกะปะ)</t>
  </si>
  <si>
    <t>Antivenom Sera inj. (งูเห่า)</t>
  </si>
  <si>
    <t>Artesunate 60mg</t>
  </si>
  <si>
    <t>Aspirin EC 81mg</t>
  </si>
  <si>
    <t>Aspirin enteric 300mg</t>
  </si>
  <si>
    <t>Atazanavir 300mg</t>
  </si>
  <si>
    <t>Atorvastatin 40mg</t>
  </si>
  <si>
    <t>Atropine sulfate 0.6mg/1ml</t>
  </si>
  <si>
    <t>Azithromycin 250mg</t>
  </si>
  <si>
    <t>Azithromycin susp. 200mg/5ml 15ml</t>
  </si>
  <si>
    <t>Baclofen</t>
  </si>
  <si>
    <t>BCG Vaccine 1ml</t>
  </si>
  <si>
    <t>Benzatine benzyl penicillinG 1.2MU</t>
  </si>
  <si>
    <t>Benzyl benzoate 25% 100ml</t>
  </si>
  <si>
    <t>lot</t>
  </si>
  <si>
    <t>Betahistine 6MG</t>
  </si>
  <si>
    <t>Betamethasone 0.1% 5g</t>
  </si>
  <si>
    <t>cre</t>
  </si>
  <si>
    <t>Bisacodyl 10mg</t>
  </si>
  <si>
    <t>spp</t>
  </si>
  <si>
    <t>Bisacodyl EC 5mg</t>
  </si>
  <si>
    <t>Bivalent polimyelitis (b OPV)</t>
  </si>
  <si>
    <t>dose</t>
  </si>
  <si>
    <t>Bromhexine HCl 60 ml.</t>
  </si>
  <si>
    <t>Budesonide</t>
  </si>
  <si>
    <t>ihl</t>
  </si>
  <si>
    <t>Budesonide 1 mg in 2 ml</t>
  </si>
  <si>
    <t>inh</t>
  </si>
  <si>
    <t>Budesonide+Formoterol Terbuhaler 60 Dose</t>
  </si>
  <si>
    <t>Bupivacaine HCl 0.5% 4 ml</t>
  </si>
  <si>
    <t>C.P.M. 4mg</t>
  </si>
  <si>
    <t>C.P.M. 2mg/5ml 60ml</t>
  </si>
  <si>
    <t>C.P.M. 10mg/1ml</t>
  </si>
  <si>
    <t>Calamine Lotion 60ml</t>
  </si>
  <si>
    <t>Calcium carbonate 1500mg</t>
  </si>
  <si>
    <t>Calcium gluconate 10%  10ml</t>
  </si>
  <si>
    <t>Calcium polystyrene sulfonate 5g</t>
  </si>
  <si>
    <t>Captopril 12.5mg</t>
  </si>
  <si>
    <t>Carbamazepine 200mg</t>
  </si>
  <si>
    <t>Carvedilol 12.5mg</t>
  </si>
  <si>
    <t>Cefazolin 1g</t>
  </si>
  <si>
    <t>Cefdinir</t>
  </si>
  <si>
    <t>Cefixime trihydrate 30 ml</t>
  </si>
  <si>
    <t>Cefotaxime 1g</t>
  </si>
  <si>
    <t>Cefoperazone+Sulbactam 1.5G</t>
  </si>
  <si>
    <t>Ceftazidime 1g</t>
  </si>
  <si>
    <t>Ceftriaxone 1g</t>
  </si>
  <si>
    <t>Cetirizine Dihydrochloride syrup</t>
  </si>
  <si>
    <t>Charcoal, activated 5g</t>
  </si>
  <si>
    <t>Chloral hydrate 60ml</t>
  </si>
  <si>
    <t>Chloramphenicol ear dr. 10ml</t>
  </si>
  <si>
    <t>Chloramphenicol eye dr 10ml</t>
  </si>
  <si>
    <t>Chlorhexidine cream</t>
  </si>
  <si>
    <t>Chlorhexidine scrub 1000ml</t>
  </si>
  <si>
    <t>Chlorhexidine scrub 4.5L</t>
  </si>
  <si>
    <t>Chloroquine 250mg</t>
  </si>
  <si>
    <t xml:space="preserve">Chlorpromazine 50mg/2ml </t>
  </si>
  <si>
    <t>amp</t>
  </si>
  <si>
    <t>Chlorpromazine 100mg</t>
  </si>
  <si>
    <t>Chlorpromazine 25mg</t>
  </si>
  <si>
    <t>Chlorpromazine 50mg</t>
  </si>
  <si>
    <t>Chlortetracycline eye 3.5g</t>
  </si>
  <si>
    <t>oin</t>
  </si>
  <si>
    <t>Ciprofloxacin 200mg/100ml</t>
  </si>
  <si>
    <t>Ciprofloxacin 250mg</t>
  </si>
  <si>
    <t>Cisatracurium 10mg/5ml</t>
  </si>
  <si>
    <t>Clarithromycin 500mg</t>
  </si>
  <si>
    <t>Clindamycin 600mg/4ml</t>
  </si>
  <si>
    <t>Clindamycin 150mg</t>
  </si>
  <si>
    <t>Clobetasol  0.05% 5g</t>
  </si>
  <si>
    <t>Clonazepam 2mg</t>
  </si>
  <si>
    <t>Clopidogrel bisulfate 75mg</t>
  </si>
  <si>
    <t>Clorazepate Dipotassium</t>
  </si>
  <si>
    <t>Clotrimazole 1% 5g</t>
  </si>
  <si>
    <t>Clotrimazole vag. 100mg</t>
  </si>
  <si>
    <t>Cloxacillin</t>
  </si>
  <si>
    <t>Clozapine 100mg</t>
  </si>
  <si>
    <t>CLOZAPINE 25mg</t>
  </si>
  <si>
    <t>Coal tar 1.0%w/w Shampoo</t>
  </si>
  <si>
    <t>Colchicine 0.6mg</t>
  </si>
  <si>
    <t>Cotrimoxazole 240mg/5ml 60ml</t>
  </si>
  <si>
    <t>Cotrimoxazole 480mg</t>
  </si>
  <si>
    <t>Cu375-IUD</t>
  </si>
  <si>
    <t>rod</t>
  </si>
  <si>
    <t>แท่ง</t>
  </si>
  <si>
    <t>D-5-S 1000ml</t>
  </si>
  <si>
    <t>D-5-S/2 500ml</t>
  </si>
  <si>
    <t>D-5-S/2 1000ml</t>
  </si>
  <si>
    <t>D-5-S/3 500ml</t>
  </si>
  <si>
    <t>D-5-S/4 500ml</t>
  </si>
  <si>
    <t>D-5-S/5 500ml</t>
  </si>
  <si>
    <t>D-5-W 100ml</t>
  </si>
  <si>
    <t>D-5-W 500ml</t>
  </si>
  <si>
    <t>Dapsone</t>
  </si>
  <si>
    <t>Deferiprone</t>
  </si>
  <si>
    <t>Dexamethasone 4mg/1ml</t>
  </si>
  <si>
    <t>Dextran 40 in NSS</t>
  </si>
  <si>
    <t>Dextromethorphan 15mg</t>
  </si>
  <si>
    <t>Dextrose 50% 50ml</t>
  </si>
  <si>
    <t>Diazepam 10mg/2ml</t>
  </si>
  <si>
    <t>Diazepam 2mg</t>
  </si>
  <si>
    <t>Diazepam 5mg</t>
  </si>
  <si>
    <t>Dicloxacillin 250mg</t>
  </si>
  <si>
    <t>Dicloxacillin 62.5mg/5ml 60ml</t>
  </si>
  <si>
    <t xml:space="preserve">Dicyclomine HCl 10mg </t>
  </si>
  <si>
    <t>Digoxin 0.25mg</t>
  </si>
  <si>
    <t>Digoxin(Lanoxin) 0.5mg/2ml</t>
  </si>
  <si>
    <t>Dimenhydrinate 50mg/1ml</t>
  </si>
  <si>
    <t>Dimenhydrinate 50mg</t>
  </si>
  <si>
    <t>Dipotassium phosphate</t>
  </si>
  <si>
    <t>Dolutegravir 50 mg</t>
  </si>
  <si>
    <t>Domperidone 5mg/5ml 30ml</t>
  </si>
  <si>
    <t>Domperidone 10mg</t>
  </si>
  <si>
    <t>Dopamine HCl 250mg/10ml</t>
  </si>
  <si>
    <t>Doxazosin Mesylate 2mg</t>
  </si>
  <si>
    <t>Doxycycline HCl 100mg</t>
  </si>
  <si>
    <t>dT vaccine inj. 5ml</t>
  </si>
  <si>
    <t>DT Vaccine(EPI)</t>
  </si>
  <si>
    <t>DTP + Hep.B+Hib  Vaccine 1ml</t>
  </si>
  <si>
    <t>DTP Vaccine 5ml</t>
  </si>
  <si>
    <t>Efavirenz 600 mg</t>
  </si>
  <si>
    <t>Efavirenz200mg</t>
  </si>
  <si>
    <t>Enalapril 5mg</t>
  </si>
  <si>
    <t>Enalapril  20mg</t>
  </si>
  <si>
    <t>Enoxaparin 60mg/0.6ml</t>
  </si>
  <si>
    <t>Ephedrine HCL</t>
  </si>
  <si>
    <t>Ergotamine+Caff. 1+100mg</t>
  </si>
  <si>
    <t>Erythromycin dry 125mg/5ml 60ml</t>
  </si>
  <si>
    <t>Erythropoietin alpha (Eporon)</t>
  </si>
  <si>
    <t>Erythropoietin alpha(Epiao)</t>
  </si>
  <si>
    <t>Erythropoietin alpha(ESPOGEN)</t>
  </si>
  <si>
    <t>Erythropoietin alpha(Hypercrit)</t>
  </si>
  <si>
    <t>Erythropoietin Epoetin alfa (Hemax)</t>
  </si>
  <si>
    <t>Erythropoietin alpha (HEMA-PLUS</t>
  </si>
  <si>
    <t>Ethambutol 400mg</t>
  </si>
  <si>
    <t>Ethambutol 500mg</t>
  </si>
  <si>
    <t>Ethyl alcohol 70% 450ml</t>
  </si>
  <si>
    <t>Ethyl alcohol 70% 60ml</t>
  </si>
  <si>
    <t>Etonogestrel (Etoplan)</t>
  </si>
  <si>
    <t>Favipiravir 200 mg.</t>
  </si>
  <si>
    <t>Fenofibrate capsules</t>
  </si>
  <si>
    <t>Fentanyl Patch 25mcg/hr</t>
  </si>
  <si>
    <t>patch</t>
  </si>
  <si>
    <t>Fentanyl patch 50mcg/hr</t>
  </si>
  <si>
    <t xml:space="preserve">Fentanyl inj </t>
  </si>
  <si>
    <t>Ferrous Fumarate 200mg</t>
  </si>
  <si>
    <t>Ferrous sulfate drop 50mg/0.6ml 15ml</t>
  </si>
  <si>
    <t>dro</t>
  </si>
  <si>
    <t>Fluconazole 200mg</t>
  </si>
  <si>
    <t>Fluoxetin HCl 20mg</t>
  </si>
  <si>
    <t>Flupentixol deconate 40 mg/2ml</t>
  </si>
  <si>
    <t>Fluphenazine 25mg/1ml</t>
  </si>
  <si>
    <t>Fluticasone furoate nasal spray</t>
  </si>
  <si>
    <t>Fluticasone susp.evohaler 120 dose</t>
  </si>
  <si>
    <t>Fluticasone+Salmeterol (เด็ก)Powder for inhation</t>
  </si>
  <si>
    <t>Folic acid 5mg</t>
  </si>
  <si>
    <t>Formaldehyde 34-38% 450 ml.</t>
  </si>
  <si>
    <t>Furosemide 20mg/2ml</t>
  </si>
  <si>
    <t>Furosemide  250mg/25ml</t>
  </si>
  <si>
    <t>Furosemide 40mg</t>
  </si>
  <si>
    <t>Furosemide 500mg</t>
  </si>
  <si>
    <t>Gabapentin 300mg</t>
  </si>
  <si>
    <t>Gemfibrozil 300mg</t>
  </si>
  <si>
    <t>Gemfibrozil 600mg</t>
  </si>
  <si>
    <t>Gentamicin sulfate 80mg/2ml</t>
  </si>
  <si>
    <t>Glipizide 5mg</t>
  </si>
  <si>
    <t>Glyceryl Guaiacolate 100mg</t>
  </si>
  <si>
    <t>Glyceryl guaiacolate 100mg/5ml 60ml</t>
  </si>
  <si>
    <t>Griseofulvin 500mg</t>
  </si>
  <si>
    <t>Haemaccel (Polygeline)</t>
  </si>
  <si>
    <t>Haloperidol 5mg/1ml</t>
  </si>
  <si>
    <t>Haloperidol dec. 50mg/1ml</t>
  </si>
  <si>
    <t>Haloperidol 2mg</t>
  </si>
  <si>
    <t>Haloperidol 5mg</t>
  </si>
  <si>
    <t>HCTZ 50mg</t>
  </si>
  <si>
    <t>HCTZ+amiloride 50+5mg</t>
  </si>
  <si>
    <t>Hep.B  Vacc. (ส่งเสริม)</t>
  </si>
  <si>
    <t>Hep.B  Vacc. (ห้องยา) 20mcg/1ml</t>
  </si>
  <si>
    <t>Heparin Sodium 25,000iu/5ml</t>
  </si>
  <si>
    <t>HISTA-OPH 10ml</t>
  </si>
  <si>
    <t>Human Albumin 20%</t>
  </si>
  <si>
    <t>Human Tetanus Immunoglobulin 250iu/1ml</t>
  </si>
  <si>
    <t>HPV vaccine</t>
  </si>
  <si>
    <t>Hydralazine HCI 25mg</t>
  </si>
  <si>
    <t>Hydralazine HCL 20mg</t>
  </si>
  <si>
    <t>Hydrocortisone 100mg</t>
  </si>
  <si>
    <t>Hydrogen peroxide 5-7% 450ml</t>
  </si>
  <si>
    <t xml:space="preserve">Hydroxyzine HCl 10 mg </t>
  </si>
  <si>
    <t>Hydroxyzine HCl 10 mg/5ml</t>
  </si>
  <si>
    <t>Hyoscine 5mg/5ml 30ml</t>
  </si>
  <si>
    <t>s</t>
  </si>
  <si>
    <t>Hyoscine 20mg/1ml</t>
  </si>
  <si>
    <t>Ibuprofen 200mg</t>
  </si>
  <si>
    <t>Ibuprofen 400mg</t>
  </si>
  <si>
    <t>Ibuprofen 100mg/5ml 60ml</t>
  </si>
  <si>
    <t>Imipenem500mg&amp;Cilastatin500mg</t>
  </si>
  <si>
    <t>Inactivated Poliomyelitis Vaccine 5ml</t>
  </si>
  <si>
    <t>Indomethacin 25mg</t>
  </si>
  <si>
    <t>Influenza vaccine inj 0.5ml/dose</t>
  </si>
  <si>
    <t>Insulin ActrapidHM (RI) 1000iu/10ml</t>
  </si>
  <si>
    <t>Insulin MixtardHM 1000iu/10ml</t>
  </si>
  <si>
    <t>Insulin NPH 1000iu/10ml</t>
  </si>
  <si>
    <t>Insulin penfill NPH 300iu/3ml</t>
  </si>
  <si>
    <t>Insulin penfill Premixed 300iu/3ml</t>
  </si>
  <si>
    <t>Ipratropium+Fenoteral  0.5+1.25mg/ml 20ml</t>
  </si>
  <si>
    <t>Iron Sucrose</t>
  </si>
  <si>
    <t>Isoniazid 100mg</t>
  </si>
  <si>
    <t>Isosorbide dinitrate 10mg</t>
  </si>
  <si>
    <t>Isosorbide dinitrate 5mg</t>
  </si>
  <si>
    <t>Itraconazole 100 mg</t>
  </si>
  <si>
    <t>JE vaccine 1ml</t>
  </si>
  <si>
    <t>Ketamine-hameln inj</t>
  </si>
  <si>
    <t>Lactate ringer 1000ml</t>
  </si>
  <si>
    <t>Lactulose  66.7% 100ml</t>
  </si>
  <si>
    <t>Lamivudine  (Lahep) 100mg</t>
  </si>
  <si>
    <t>Lamivudine  (Lamivir) 150mg</t>
  </si>
  <si>
    <t>Lamivudine  (Lamivir) 300mg</t>
  </si>
  <si>
    <t>Lamivudine10mg/ml 60 ml syrup</t>
  </si>
  <si>
    <t>Levodopa+Benserazide HCL 200+50mg</t>
  </si>
  <si>
    <t>Levodopa+Carbidopa 100+25mg</t>
  </si>
  <si>
    <t>Levofloxacin 500 mg</t>
  </si>
  <si>
    <t>Lidocaine 2% + adrenaline 1:80000 50ml</t>
  </si>
  <si>
    <t>Lidocaine 2% 50ml</t>
  </si>
  <si>
    <t>Lidocaine spray 10% 50ml</t>
  </si>
  <si>
    <t>Lidocaine viscous 20mg/ml 100ml</t>
  </si>
  <si>
    <t>gel</t>
  </si>
  <si>
    <t>Lincomycin 300mg/ml 10ml</t>
  </si>
  <si>
    <t>Lithium Carbonate 300 mg</t>
  </si>
  <si>
    <t>Lopinavir 80 mg+Ritonavir200mg oral 60 ml</t>
  </si>
  <si>
    <t>sul</t>
  </si>
  <si>
    <t>Lopinavir200mg/Ritonavir50mg</t>
  </si>
  <si>
    <t>Loratadine 10mg</t>
  </si>
  <si>
    <t>Lorazepam 1mg</t>
  </si>
  <si>
    <t>Losartan Potassium 50mg</t>
  </si>
  <si>
    <t>Lynestrenol 0.5 mg</t>
  </si>
  <si>
    <t>Low Calcium With 4.25% Dextroe</t>
  </si>
  <si>
    <t>M.carminative 180ml</t>
  </si>
  <si>
    <t>mix</t>
  </si>
  <si>
    <t>M.Tussis(ยาน้ำแก้ไอมะขามป้อม)</t>
  </si>
  <si>
    <t>Manidipine hydrochloride</t>
  </si>
  <si>
    <t>Mawaeng lozenge</t>
  </si>
  <si>
    <t>MEASLES AND RUBELLA VACCINE</t>
  </si>
  <si>
    <t>Medroxyprogesterone 150mg/3ml</t>
  </si>
  <si>
    <t>Mefenamic acid</t>
  </si>
  <si>
    <t>Meropenem trihydrate 1g</t>
  </si>
  <si>
    <t>Metformin 500mg</t>
  </si>
  <si>
    <t>Methimazole 5mg</t>
  </si>
  <si>
    <t>Methotrexate 2.5mg</t>
  </si>
  <si>
    <t>Methyldopa 250mg</t>
  </si>
  <si>
    <t>Methylergometrine 0.2mg/1ml</t>
  </si>
  <si>
    <t>Methylphenidate</t>
  </si>
  <si>
    <t>Methylsalicylate cream 30g</t>
  </si>
  <si>
    <t>Metoclopramide 10mg/2ml</t>
  </si>
  <si>
    <t>Metoclopramide 10mg</t>
  </si>
  <si>
    <t>Metoprolol 100mg</t>
  </si>
  <si>
    <t>Metronidazole 500mg/100ml</t>
  </si>
  <si>
    <t>Metronidazole 200mg</t>
  </si>
  <si>
    <t>MgSO4 50% 2ml</t>
  </si>
  <si>
    <t>Midazolam inj.</t>
  </si>
  <si>
    <t>Milk of magnesia 240ml</t>
  </si>
  <si>
    <t>Misoprostol</t>
  </si>
  <si>
    <t>MMRI VACCINE เด็กแรกเกิด 1ml</t>
  </si>
  <si>
    <t>Molnupiravir 200 mg.</t>
  </si>
  <si>
    <t>Montelukast 10 mg</t>
  </si>
  <si>
    <t>Morphine sulfate 10mg/ml</t>
  </si>
  <si>
    <t>Morphine sulfate IR 10mg</t>
  </si>
  <si>
    <t>Morphine sulfate solution 60 cc</t>
  </si>
  <si>
    <t>Morphine sulfate SR Cap 20mg</t>
  </si>
  <si>
    <t>Morphine sulfate SR Tab 10mg</t>
  </si>
  <si>
    <t>Multivitamin</t>
  </si>
  <si>
    <t>Multivitamin 60ml</t>
  </si>
  <si>
    <t>Multivitamin drops</t>
  </si>
  <si>
    <t>Mupirocin 2% 5g</t>
  </si>
  <si>
    <t>N.S.S. 1000ml</t>
  </si>
  <si>
    <t>Naloxone HCl 400mcg/1ml</t>
  </si>
  <si>
    <t>Naproxen 250 mg</t>
  </si>
  <si>
    <t>Neostigmine  2.5mg/1ml</t>
  </si>
  <si>
    <t>Nevirapine 200 mg</t>
  </si>
  <si>
    <t>Nevirapine200mg+Lamivudine150mg+AZT250mg</t>
  </si>
  <si>
    <t>Nicardipine HCl 2mg/2ml</t>
  </si>
  <si>
    <t>Nifedipine</t>
  </si>
  <si>
    <t>Nitroglycerin 50mg/10ml</t>
  </si>
  <si>
    <t>Norepinephrine 0.2% 4mg/4ml</t>
  </si>
  <si>
    <t>Norethisterone(Primolute-N) 5mg</t>
  </si>
  <si>
    <t>Norfloxacin 100mg</t>
  </si>
  <si>
    <t>Norfloxacin 400mg</t>
  </si>
  <si>
    <t>Nortriptyline 25 mg</t>
  </si>
  <si>
    <t>nystatin oral suspension 12ml</t>
  </si>
  <si>
    <t>Obimin-AZ</t>
  </si>
  <si>
    <t>Ofloxacin 200mg</t>
  </si>
  <si>
    <t>Olive oil 60ml</t>
  </si>
  <si>
    <t>Omeprazole 40mg</t>
  </si>
  <si>
    <t>Omeprazole 20mg</t>
  </si>
  <si>
    <t>Ondansetron 8mg/4ml</t>
  </si>
  <si>
    <t>Oral contraceptive pill 28's</t>
  </si>
  <si>
    <t>ORS adult</t>
  </si>
  <si>
    <t>ORS baby</t>
  </si>
  <si>
    <t>OSELTAMIVIR 75mg</t>
  </si>
  <si>
    <t>CAP</t>
  </si>
  <si>
    <t>OSELTAMIVIR 30mg</t>
  </si>
  <si>
    <t>Oxytocin 10iu/1ml</t>
  </si>
  <si>
    <t>P.G.S. 5MU</t>
  </si>
  <si>
    <t>P.T.U. 50mg</t>
  </si>
  <si>
    <t>Paracetamol+Orphenadrine (450mg+35mg)</t>
  </si>
  <si>
    <t>Paracetamol 120mg/5ml 60ml</t>
  </si>
  <si>
    <t>Paracetamol 325mg</t>
  </si>
  <si>
    <t>Paracetamol 500mg</t>
  </si>
  <si>
    <t>Paracetamol 300mg/2ml</t>
  </si>
  <si>
    <t>PCEC vaccine</t>
  </si>
  <si>
    <t>PD 2.3% Dextrose</t>
  </si>
  <si>
    <t>PD2 With 1.5% Dextrose</t>
  </si>
  <si>
    <t>PD2 With 2.5% Dextrose</t>
  </si>
  <si>
    <t>Penicillin V 125mg</t>
  </si>
  <si>
    <t>Penicillin V 250mg</t>
  </si>
  <si>
    <t>Penicillin V 125mg/5ml 60ml</t>
  </si>
  <si>
    <t>Perphenazine 4mg</t>
  </si>
  <si>
    <t>Perphenazine 8mg</t>
  </si>
  <si>
    <t>Pethidine HCl 50mg/ml inj</t>
  </si>
  <si>
    <t>Phayayo cream 5g</t>
  </si>
  <si>
    <t>Phenobarbital 60mg</t>
  </si>
  <si>
    <t>Phenobarbital 30mg</t>
  </si>
  <si>
    <t>Phenobarbital inj</t>
  </si>
  <si>
    <t>Phenobarbital  20mg/5ml</t>
  </si>
  <si>
    <t>Phenytoin 250mg/5ml</t>
  </si>
  <si>
    <t>Phenytoin 50 mg</t>
  </si>
  <si>
    <t>Phenytoin sodium 100mg</t>
  </si>
  <si>
    <t>Pioglitazone HCl 30mg</t>
  </si>
  <si>
    <t>Piperacillin sodium and Tazobactam sodium</t>
  </si>
  <si>
    <t>Podophylline paint 15ml</t>
  </si>
  <si>
    <t>Polymyxin B+Neomycin eye drop 10ml</t>
  </si>
  <si>
    <t>Potassium chloride 20mEq/10ml</t>
  </si>
  <si>
    <t>Potassium chloride elixir 6.67mEq/5ml  240ml</t>
  </si>
  <si>
    <t>eli</t>
  </si>
  <si>
    <t>Povidone iodine 10% 30ml</t>
  </si>
  <si>
    <t>Povidone iodine 10% 450ml</t>
  </si>
  <si>
    <t>Povidone iodine scrub 7.5% 1000ml</t>
  </si>
  <si>
    <t>Povidone iodine scrub 7.5% 450ml</t>
  </si>
  <si>
    <t>Pralidoxime (2-PAM)</t>
  </si>
  <si>
    <t>Praziquantel 600mg</t>
  </si>
  <si>
    <t>Prednisolone 5mg</t>
  </si>
  <si>
    <t>Prednisolone 0.5% 5g</t>
  </si>
  <si>
    <t>Premarin 0.625mg</t>
  </si>
  <si>
    <t>Primaquine 15mg</t>
  </si>
  <si>
    <t>Proctocedyl (Doproct)</t>
  </si>
  <si>
    <t>sup</t>
  </si>
  <si>
    <t>Progesterone 100 mg</t>
  </si>
  <si>
    <t>Propofol  200mg/20ml</t>
  </si>
  <si>
    <t>Propranolol 10mg</t>
  </si>
  <si>
    <t>Pseudoephedrine 60mg</t>
  </si>
  <si>
    <t>Pyrazinamide 500mg</t>
  </si>
  <si>
    <t>Pyridoxine HCl B6 50mg</t>
  </si>
  <si>
    <t>Rifampicin 300mg</t>
  </si>
  <si>
    <t>Rifampicin 450mg</t>
  </si>
  <si>
    <t>Rifapentine 150 mg</t>
  </si>
  <si>
    <t>Rilpivirine25mg</t>
  </si>
  <si>
    <t>Risperidone 1mg</t>
  </si>
  <si>
    <t>Risperidone 2mg</t>
  </si>
  <si>
    <t>Rinavir-Ritonavir 100mg</t>
  </si>
  <si>
    <t>Ritonavir 400mg</t>
  </si>
  <si>
    <t>Rotavirus live attenuated  Vaccine</t>
  </si>
  <si>
    <t>Roxithromycin 150mg</t>
  </si>
  <si>
    <t>Saccharomyces boulardii powder(Bioflor)</t>
  </si>
  <si>
    <t>sac</t>
  </si>
  <si>
    <t>Salbutamol 20ml</t>
  </si>
  <si>
    <t>Salbutamol 2 mg/5ml</t>
  </si>
  <si>
    <t>Salbutamol MDI 100mcg/puff 200doses</t>
  </si>
  <si>
    <t>Sennoside 7.5mg</t>
  </si>
  <si>
    <t>Sertraline HCl 50mg</t>
  </si>
  <si>
    <t>Sevoflurane  250ml</t>
  </si>
  <si>
    <t>Silver sulfadiazine 1% 450g</t>
  </si>
  <si>
    <t>Silver nitrate crystal</t>
  </si>
  <si>
    <t>Simethicone 80mg</t>
  </si>
  <si>
    <t>Simethicone 40mg/0.6ml 15ml</t>
  </si>
  <si>
    <t>Simvastatin 20mg</t>
  </si>
  <si>
    <t>Simvastatin 10mg</t>
  </si>
  <si>
    <t>Sodium bicarb. 300mg</t>
  </si>
  <si>
    <t>Sodium bicarb. 7.5% 50ml</t>
  </si>
  <si>
    <t>Sodium chloride 5.13 mEq</t>
  </si>
  <si>
    <t>Sodium.valproate 200mg</t>
  </si>
  <si>
    <t>Sodium valpoate, sustained release</t>
  </si>
  <si>
    <t>Sodium valproate syrup</t>
  </si>
  <si>
    <t>Sofra-tulle (Chlorhexidine Acetate Guaze)</t>
  </si>
  <si>
    <t>-</t>
  </si>
  <si>
    <t>Special moutwash 180ml</t>
  </si>
  <si>
    <t>Spironolactone 25mg</t>
  </si>
  <si>
    <t>Sterile water for irrigation 1000ml</t>
  </si>
  <si>
    <t>Streptokinase sterile powder for inj.  1.5MU</t>
  </si>
  <si>
    <t>Streptomycin 1G</t>
  </si>
  <si>
    <t>Sulfasalazine 500mg</t>
  </si>
  <si>
    <t>Sulprostone 500mcg/2ml</t>
  </si>
  <si>
    <t>Suxamethonium chloride 500mg</t>
  </si>
  <si>
    <t>Tenofovir 300mg,Emtricitabine 200 mg</t>
  </si>
  <si>
    <t>Tenofovir Disoproxil Fumarate300mg</t>
  </si>
  <si>
    <t>Tenofovir300mg,Emtricitabine200mg,Efavirenz600mg</t>
  </si>
  <si>
    <t>Tenofovir300mg+Lamivudine300mg+Dolutegravir50mg</t>
  </si>
  <si>
    <t>Terbutaline 2.5mg</t>
  </si>
  <si>
    <t>Terbutaline 0.5mg/1ml</t>
  </si>
  <si>
    <t>Tetracaine HCl 10ml</t>
  </si>
  <si>
    <t>Theophylline anhydrous SR</t>
  </si>
  <si>
    <t>Thiopentone sodium 1g</t>
  </si>
  <si>
    <t>Thioridazine 50mg</t>
  </si>
  <si>
    <t>Thioridazine 100mg</t>
  </si>
  <si>
    <t>Thyroxine sodium 0.1mg</t>
  </si>
  <si>
    <t>Tincture benzoin</t>
  </si>
  <si>
    <t>Tincture iodine 450ml</t>
  </si>
  <si>
    <t>Tramadol 100mg/2ml</t>
  </si>
  <si>
    <t>Tramadol 50mg</t>
  </si>
  <si>
    <t>Tranexamic acid  500mg/5ml</t>
  </si>
  <si>
    <t>Trazodone HCI 50mg</t>
  </si>
  <si>
    <t>Triamcinolone acetonide 50mg/5ml</t>
  </si>
  <si>
    <t>Triamcinolone cream</t>
  </si>
  <si>
    <t>Triamcinolone oral paste</t>
  </si>
  <si>
    <t>Trifluoperazine 5mg</t>
  </si>
  <si>
    <t>Trihexyphenidyl 2mg</t>
  </si>
  <si>
    <t>Trihexyphenidyl 5mg</t>
  </si>
  <si>
    <t>Tuberculin PPD  2 IU/0.1ml, 1ml</t>
  </si>
  <si>
    <t>Unison 10 ml</t>
  </si>
  <si>
    <t>ene</t>
  </si>
  <si>
    <t>UNISON 100 ml</t>
  </si>
  <si>
    <t>Urea cream 450g</t>
  </si>
  <si>
    <t>Vancomycin 500mg</t>
  </si>
  <si>
    <t>Verapamil 40mg</t>
  </si>
  <si>
    <t>Vero rabies Vaccine</t>
  </si>
  <si>
    <t>VIT B 1 - 6-12</t>
  </si>
  <si>
    <t>Vitamin  C 100mg</t>
  </si>
  <si>
    <t>Vitamin B co</t>
  </si>
  <si>
    <t>Vitamin B complex 1ml</t>
  </si>
  <si>
    <t>Vitamin K1 10mg/1ml</t>
  </si>
  <si>
    <t>Vitamin K1 1mg/0.5ml</t>
  </si>
  <si>
    <t>Warfarin sodium 2mg</t>
  </si>
  <si>
    <t>Warfarin sodium 3mg</t>
  </si>
  <si>
    <t>Warfarin sodium 5mg</t>
  </si>
  <si>
    <t>Water for inj. 5ml</t>
  </si>
  <si>
    <t>Water for inj. 10ml</t>
  </si>
  <si>
    <t>Waterless 400G</t>
  </si>
  <si>
    <t>White soft paraffin</t>
  </si>
  <si>
    <t>Whitfield's ointment 15g</t>
  </si>
  <si>
    <t>Zidovudine 10 mg/ml 60 ml syrup</t>
  </si>
  <si>
    <t>Zidovudine300mg+Lamivudine150mg(Zilarvir)</t>
  </si>
  <si>
    <t>Zidovudines 100 mg</t>
  </si>
  <si>
    <t>Zidovudines 300 mg (Antivir)</t>
  </si>
  <si>
    <t>Zinc oxide paste 5g</t>
  </si>
  <si>
    <t>Zinc Sulfate 25 mg</t>
  </si>
  <si>
    <t>ขวดพลาสติก 30 ml.</t>
  </si>
  <si>
    <t>ขวดพลาสติก 60 ml.</t>
  </si>
  <si>
    <t>ซองซิปใส 4X6 cm. kg</t>
  </si>
  <si>
    <t>kg.</t>
  </si>
  <si>
    <t>kg</t>
  </si>
  <si>
    <t>ซองซิปสีชาอ่อน 4X6 cm. kg</t>
  </si>
  <si>
    <t>ซองซิบใส 5X7 cm. kg</t>
  </si>
  <si>
    <t>ซองซิบสีชาอ่อน 5X7 cm..kg</t>
  </si>
  <si>
    <t>ซองซิปใส6*8 ซม.</t>
  </si>
  <si>
    <t>ซองซิปสีชาอ่อน 6X8 cm. kg</t>
  </si>
  <si>
    <t>ซองซิบสีชาอ่อน 9X13cm. Kg</t>
  </si>
  <si>
    <t>ซองซิบใส 9X13 cm. kg</t>
  </si>
  <si>
    <t>ซองซิบใส 10x20cm. Kg</t>
  </si>
  <si>
    <t>ซองซิปใส 18X28 cm. kg</t>
  </si>
  <si>
    <t>ซองพิมพ์ 9*26 ซม.(ซองยาวัณโรค)</t>
  </si>
  <si>
    <t>นม Enfalac lactofree 400g</t>
  </si>
  <si>
    <t>นมสำหรับ เด็กนน.ต่ำกว่าเกณฑ์</t>
  </si>
  <si>
    <t>นมผงสำหรับเด็กเล็ก 400g สูตร1</t>
  </si>
  <si>
    <t>น้ำยา Glycerine pure 450 ml</t>
  </si>
  <si>
    <t>น้ำยา Simple syrup 450 ml</t>
  </si>
  <si>
    <t>น้ำยาChlorhexidine gluconate20%</t>
  </si>
  <si>
    <t>ผง Sodalime</t>
  </si>
  <si>
    <t>Gallon</t>
  </si>
  <si>
    <t>สติ๊กเกอร์ PE-PACK 6ชิ้น</t>
  </si>
  <si>
    <t>ดวง</t>
  </si>
  <si>
    <t>สติ๊กเกอร์สำหรับเขียน 8x5ซม. แบบแท่ง (รพ.สต.)</t>
  </si>
  <si>
    <t>สติ๊กเกอร์พิมพ์ความร้อน 8x5ซม.แบบม้วน (รพ.สต.)</t>
  </si>
  <si>
    <t>สติ๊กเกอร์พิมพ์ความร้อน 8.5x6ซม.(รพ)</t>
  </si>
  <si>
    <t>หลอดหยด Dropper</t>
  </si>
  <si>
    <t>แอลกอฮอล์ 95% 18 L</t>
  </si>
  <si>
    <t>ปี๊บ</t>
  </si>
  <si>
    <t xml:space="preserve">น้ำมันไพล </t>
  </si>
  <si>
    <t>15 มล.</t>
  </si>
  <si>
    <t>ยาหม่องไพล</t>
  </si>
  <si>
    <t>15 กรัม</t>
  </si>
  <si>
    <t>ยาหม่องพญายอ</t>
  </si>
  <si>
    <t>ขิงแคปซูล</t>
  </si>
  <si>
    <t>500 มก.</t>
  </si>
  <si>
    <t>ชาชงหญ้าดอกขาว</t>
  </si>
  <si>
    <t>2 กรัม</t>
  </si>
  <si>
    <t>ยาพอกเข่า</t>
  </si>
  <si>
    <t>350 กรัม</t>
  </si>
  <si>
    <t>ชาชงรางจืด</t>
  </si>
  <si>
    <t>ชาชงชุมเห็ดเทศ</t>
  </si>
  <si>
    <t>น้ำมันกัญชา อ.เดชา</t>
  </si>
  <si>
    <t>10 มล.</t>
  </si>
  <si>
    <t>ยาศุขไสยาศน์</t>
  </si>
  <si>
    <t>กะปุก</t>
  </si>
  <si>
    <t>ยาแก้ลมแก้เส้น</t>
  </si>
  <si>
    <t>ชาชงหญ้าหนวดแมว</t>
  </si>
  <si>
    <t>ฟ้าทะลายโจร แคปซูล</t>
  </si>
  <si>
    <t>ยาประสะมะแว้ง</t>
  </si>
  <si>
    <t>5 กรัม</t>
  </si>
  <si>
    <t>ยาสหัสธารา</t>
  </si>
  <si>
    <t>ยามะระขี้นก</t>
  </si>
  <si>
    <t>400 มก.</t>
  </si>
  <si>
    <t>ขมิ้นชัน แคปซูล</t>
  </si>
  <si>
    <t>ยาธาตุบรรจบ</t>
  </si>
  <si>
    <t>เพชรสังฆาต แคปซูล</t>
  </si>
  <si>
    <t>จันทน์ลีลา แคปซูล</t>
  </si>
  <si>
    <t>ธรณีสัณฑะฆาตแคปซูล</t>
  </si>
  <si>
    <t>กระเทียม แคปซูล</t>
  </si>
  <si>
    <t>ยาแก้ไอมะขามป้อม</t>
  </si>
  <si>
    <t>60 มล.</t>
  </si>
  <si>
    <t>คาลาไมน์พญายอ</t>
  </si>
  <si>
    <t>ยาธาตุอบเชย</t>
  </si>
  <si>
    <t>180 มล.</t>
  </si>
  <si>
    <t>ยาต้มแก้กษัยเส้น</t>
  </si>
  <si>
    <t>300 กรัม</t>
  </si>
  <si>
    <t>ยาประคบสมุนไพร</t>
  </si>
  <si>
    <t>150 กรัม</t>
  </si>
  <si>
    <t>ชุดอบสมุนไพร</t>
  </si>
  <si>
    <t>ยาประสะไพล แคปซูล</t>
  </si>
  <si>
    <t>ยาประสะน้ำนมแคปซูล</t>
  </si>
  <si>
    <t>เถาวัลย์เปรียง แคปซูล</t>
  </si>
  <si>
    <t>ยาหอมผงนวโกฐ</t>
  </si>
  <si>
    <t>20 กรัม</t>
  </si>
  <si>
    <t>ยาหอมอินทรจักร์</t>
  </si>
  <si>
    <t>ยาเลือดงามแคปซูล</t>
  </si>
  <si>
    <t>ยาทับหม้อเกลือ</t>
  </si>
  <si>
    <t>50 กรัม</t>
  </si>
  <si>
    <t>แผ่นประคบสมุนไพร</t>
  </si>
  <si>
    <t>500 กรัม</t>
  </si>
  <si>
    <t>สรุปข้อมูลตามแผนการจัดซื้อยาและเวชภัณฑ์</t>
  </si>
  <si>
    <t>1.รายการยา ED  437 รายการ มูลค่า</t>
  </si>
  <si>
    <t>ยาซื้อ</t>
  </si>
  <si>
    <t xml:space="preserve">    จัดซื้อเอง 385 รายการ                  มูลค่า</t>
  </si>
  <si>
    <t xml:space="preserve">   แผนรับจากการสนับสนุน 52 รายการ (ไม่มีแผนซื้อ)</t>
  </si>
  <si>
    <t>2.รายการยา NED 24 รายการ มูลค่า</t>
  </si>
  <si>
    <r>
      <t>รวมมูลค่าเฉพาะ</t>
    </r>
    <r>
      <rPr>
        <b/>
        <u/>
        <sz val="14"/>
        <rFont val="TH SarabunPSK"/>
        <family val="2"/>
      </rPr>
      <t>ยา</t>
    </r>
    <r>
      <rPr>
        <b/>
        <sz val="14"/>
        <rFont val="TH SarabunPSK"/>
        <family val="2"/>
      </rPr>
      <t xml:space="preserve"> จัดซื้อเอง 456 รายการ</t>
    </r>
  </si>
  <si>
    <t>3.รายการ วมย. 26 รายการ    มูลค่า</t>
  </si>
  <si>
    <t>4.รายการยาสมุนไพร 36 รายการ มูลค่า</t>
  </si>
  <si>
    <t>5.รวมแผนจัดซื้อทั้งสิ้น 523 รายการ มูลค่า</t>
  </si>
  <si>
    <t>6.รายการยาตามบัญชีนวัตกรรม 15 รายการ</t>
  </si>
  <si>
    <t>รวมรายการแผนการใช้ยาทั้งหมด</t>
  </si>
  <si>
    <t>แผนจัดซื้อวัสดุการแพทย์และเวชภัณฑ์ที่มิใช่ยา คลังวัสดุการแพทย์ โรงพยาบาลขุขันธ์  ปีงบประมาณ 2566</t>
  </si>
  <si>
    <t xml:space="preserve">  รายการยา</t>
  </si>
  <si>
    <t>ข้อมูลการใช้ย้อนหลัง</t>
  </si>
  <si>
    <t>ราคา/</t>
  </si>
  <si>
    <t>คงเหลือ</t>
  </si>
  <si>
    <t>แผนจัดซื้อรายไตรมาส ปี 2566</t>
  </si>
  <si>
    <t>รวมมูลค่า</t>
  </si>
  <si>
    <t>วิธีการซื้อ</t>
  </si>
  <si>
    <t>ยกมา</t>
  </si>
  <si>
    <t>ไตรมาส 1</t>
  </si>
  <si>
    <t xml:space="preserve">  ไตรมาส 2</t>
  </si>
  <si>
    <t>ไตรมาส 3</t>
  </si>
  <si>
    <t xml:space="preserve"> ไตรมาส 4</t>
  </si>
  <si>
    <t>รวมจำนวน</t>
  </si>
  <si>
    <t>แผน</t>
  </si>
  <si>
    <t>Adson non Tooth</t>
  </si>
  <si>
    <t>เจาะจงราคา</t>
  </si>
  <si>
    <t>Adson  Tooth</t>
  </si>
  <si>
    <t>Air-way No.0</t>
  </si>
  <si>
    <t>(60 mm)</t>
  </si>
  <si>
    <t>Air-way No.00</t>
  </si>
  <si>
    <t>(40 mm)</t>
  </si>
  <si>
    <t>Air-way No.1</t>
  </si>
  <si>
    <t>(70 mm)</t>
  </si>
  <si>
    <t>Air-way No.2</t>
  </si>
  <si>
    <t>(80 mm)</t>
  </si>
  <si>
    <t>Air-way No.3</t>
  </si>
  <si>
    <t>(90 mm)</t>
  </si>
  <si>
    <t>Air-way No.4</t>
  </si>
  <si>
    <t>(100 mm)</t>
  </si>
  <si>
    <t>Air-way No.5</t>
  </si>
  <si>
    <t>50mm</t>
  </si>
  <si>
    <t>Alcohol blister</t>
  </si>
  <si>
    <t xml:space="preserve">Allis </t>
  </si>
  <si>
    <t>15.5 cm</t>
  </si>
  <si>
    <t>Arm sling No L</t>
  </si>
  <si>
    <t>Arm sling No M</t>
  </si>
  <si>
    <t>Arm sling No s</t>
  </si>
  <si>
    <t>Artery Clamp โค้ง</t>
  </si>
  <si>
    <t>10 cm.</t>
  </si>
  <si>
    <t>Artery Clamp ตรง</t>
  </si>
  <si>
    <t>20cm</t>
  </si>
  <si>
    <t>14 cm</t>
  </si>
  <si>
    <t>16cm</t>
  </si>
  <si>
    <t>Autoclave Tape</t>
  </si>
  <si>
    <t/>
  </si>
  <si>
    <t>Baccock</t>
  </si>
  <si>
    <t>bacteria fiter</t>
  </si>
  <si>
    <t>Bed Pan Stainless</t>
  </si>
  <si>
    <t>Blade Clipper มีดโกน</t>
  </si>
  <si>
    <t xml:space="preserve">Blade Handle </t>
  </si>
  <si>
    <t>No.3</t>
  </si>
  <si>
    <t>No.4</t>
  </si>
  <si>
    <t xml:space="preserve">Blade </t>
  </si>
  <si>
    <t>No.11</t>
  </si>
  <si>
    <t>No.12</t>
  </si>
  <si>
    <t>No.15</t>
  </si>
  <si>
    <t>No.23</t>
  </si>
  <si>
    <t>Blood set</t>
  </si>
  <si>
    <t>BP ตั่งโต๊ะ</t>
  </si>
  <si>
    <t xml:space="preserve">cannular infant </t>
  </si>
  <si>
    <t>cannular neonatal</t>
  </si>
  <si>
    <t>cannular pediatric</t>
  </si>
  <si>
    <t>cannular premature</t>
  </si>
  <si>
    <t>Catgut No 1 ติดเข็ม</t>
  </si>
  <si>
    <t>(37mm)-R</t>
  </si>
  <si>
    <t>Catgut No 2/0 ติดเข็ม</t>
  </si>
  <si>
    <t>(26 mm)-R</t>
  </si>
  <si>
    <t>(30 mm)-R</t>
  </si>
  <si>
    <t>(37 mm)-R</t>
  </si>
  <si>
    <t>Catgut No 3/0 ติดเข็ม</t>
  </si>
  <si>
    <t>Catgut No 4/0 ติดเข็ม</t>
  </si>
  <si>
    <t>(20 mm)-R</t>
  </si>
  <si>
    <t>Central venous cath 3L</t>
  </si>
  <si>
    <t>Circular staple 31 mm</t>
  </si>
  <si>
    <t>Circular staple 21 mm</t>
  </si>
  <si>
    <t>Close suction fr 14</t>
  </si>
  <si>
    <t>Coaxial needle 14G</t>
  </si>
  <si>
    <t>Cavilon Durable</t>
  </si>
  <si>
    <t>coban  1 นิ้ว</t>
  </si>
  <si>
    <t>Colostomy bag</t>
  </si>
  <si>
    <t>colostomy bag plat</t>
  </si>
  <si>
    <t>colostomy bag drain</t>
  </si>
  <si>
    <t>Comply steam   Indic</t>
  </si>
  <si>
    <t>Comply plasma 1248</t>
  </si>
  <si>
    <t>Comply EO Indic</t>
  </si>
  <si>
    <t xml:space="preserve">condom </t>
  </si>
  <si>
    <t>condom external</t>
  </si>
  <si>
    <t>M</t>
  </si>
  <si>
    <t>Conforn 2 นิ้ว</t>
  </si>
  <si>
    <t>Conforn 3 นิ้ว</t>
  </si>
  <si>
    <t>Conforn 4 นิ้ว</t>
  </si>
  <si>
    <t>Connector ตรง 7 x 7</t>
  </si>
  <si>
    <t>Cotton ก้อน</t>
  </si>
  <si>
    <t>0.35 gm</t>
  </si>
  <si>
    <t>1.40 gm.</t>
  </si>
  <si>
    <t>Cotton ม้วน</t>
  </si>
  <si>
    <t>450gm</t>
  </si>
  <si>
    <t>CPE gawn</t>
  </si>
  <si>
    <t>Cuff BP digital สายเดี่ยว</t>
  </si>
  <si>
    <t>Crocodyte Forceps</t>
  </si>
  <si>
    <t>Cuff BP new born</t>
  </si>
  <si>
    <t>Cuff BP XL</t>
  </si>
  <si>
    <t>Cuff BP เด็กโต</t>
  </si>
  <si>
    <t>Cuff BP เด็กเล็ก</t>
  </si>
  <si>
    <t>Cuff BP ผู้ใหญ่</t>
  </si>
  <si>
    <t>cuff BP อัตโนมัติ</t>
  </si>
  <si>
    <t>Curette แผล</t>
  </si>
  <si>
    <t xml:space="preserve">Cut-Down Tube </t>
  </si>
  <si>
    <t>No2.5</t>
  </si>
  <si>
    <t>No.3.0</t>
  </si>
  <si>
    <t>No.4.5</t>
  </si>
  <si>
    <t>No.6.0</t>
  </si>
  <si>
    <t>No.7.5</t>
  </si>
  <si>
    <t>Deaver เล็ก</t>
  </si>
  <si>
    <t>Deaver ใหญ่</t>
  </si>
  <si>
    <t>Defrib Gel</t>
  </si>
  <si>
    <t>Dexon 1-0 ติดเข็ม</t>
  </si>
  <si>
    <t>Dexon 2-0 ติดเข็ม</t>
  </si>
  <si>
    <t>Dexon 0-0 ติดเข็ม ไม่ติดเข็ม</t>
  </si>
  <si>
    <t>Dexon 3-0 ติดเข็ม</t>
  </si>
  <si>
    <t>(30mm)-R</t>
  </si>
  <si>
    <t>Dexon 4-0 ติดเข็ม</t>
  </si>
  <si>
    <t>(19mm)-R</t>
  </si>
  <si>
    <t xml:space="preserve">Dexon A035J เข็มJ </t>
  </si>
  <si>
    <t xml:space="preserve">Disp. Syringe   1cc LDS </t>
  </si>
  <si>
    <t>LDS</t>
  </si>
  <si>
    <t>Disp. Syringe   50cc irigate</t>
  </si>
  <si>
    <t>Disp Varice injector 23</t>
  </si>
  <si>
    <t>Disp. Syringe  Insulin 1cc</t>
  </si>
  <si>
    <t xml:space="preserve"> 27G x 1/2''</t>
  </si>
  <si>
    <t>Disp. Syringe 1 cc ติดเข็ม</t>
  </si>
  <si>
    <t xml:space="preserve"> 26G x 1/2''</t>
  </si>
  <si>
    <t>Disp. Syringe 10 cc</t>
  </si>
  <si>
    <t>Disp. Syringe 20 cc</t>
  </si>
  <si>
    <t>Disp. Syringe 3 cc</t>
  </si>
  <si>
    <t>Disp. Syringe 5 cc</t>
  </si>
  <si>
    <t>Disp. Syringe 50 cc</t>
  </si>
  <si>
    <t>Disp. Syringe 1 cc ไม่ติดเข็ม</t>
  </si>
  <si>
    <t>Duo cleaning brush</t>
  </si>
  <si>
    <t>EKG.Cream</t>
  </si>
  <si>
    <t>Elastis Bandage 2''</t>
  </si>
  <si>
    <t>Elastis Bandage 3''</t>
  </si>
  <si>
    <t>Elastis Bandage 4''</t>
  </si>
  <si>
    <t>Elastis Bandage 6''</t>
  </si>
  <si>
    <t>Endosampling endocervix</t>
  </si>
  <si>
    <t>Endo clinch 5 mm เขี้ยว</t>
  </si>
  <si>
    <t>Endo dissect  dissect</t>
  </si>
  <si>
    <t>Endo shears กรรไกร</t>
  </si>
  <si>
    <t>Endoclip 5 mm</t>
  </si>
  <si>
    <t xml:space="preserve">Enteral feeding bag </t>
  </si>
  <si>
    <t>Enteral feeding tube</t>
  </si>
  <si>
    <t>ET close suction 6.0</t>
  </si>
  <si>
    <t>ET close suction 6.5</t>
  </si>
  <si>
    <t>ET close suction 7.0</t>
  </si>
  <si>
    <t>ET close suction 7.5</t>
  </si>
  <si>
    <t>ET close suction 8.0</t>
  </si>
  <si>
    <t>ET.Tube No.2.0</t>
  </si>
  <si>
    <t>ET.Tube No.2.5</t>
  </si>
  <si>
    <t>ET.Tube No.3.0</t>
  </si>
  <si>
    <t>ET.Tube No.3.5</t>
  </si>
  <si>
    <t>ET.Tube No.4.0</t>
  </si>
  <si>
    <t>ET.Tube No.4.5</t>
  </si>
  <si>
    <t>ET.Tube No.5.0</t>
  </si>
  <si>
    <t>ET.Tube No.5.0 มี</t>
  </si>
  <si>
    <t>ET.Tube No.5.5 มี Cuff</t>
  </si>
  <si>
    <t>ET.Tube No.5.5</t>
  </si>
  <si>
    <t>ET.Tube No.6.0 มี Cuff</t>
  </si>
  <si>
    <t>ET.Tube No.6.5 มี Cuff</t>
  </si>
  <si>
    <t>ET.Tube No.7.0 มี Cuff</t>
  </si>
  <si>
    <t>ET.Tube No.7.5 มี Cuff</t>
  </si>
  <si>
    <t>ET.Tube No.8.0 มี Cuff</t>
  </si>
  <si>
    <t xml:space="preserve">EVL banding </t>
  </si>
  <si>
    <t>Extendable standarpen หัวจี้ไฟฟ้า</t>
  </si>
  <si>
    <t>Extension Tube 18''</t>
  </si>
  <si>
    <t>Extension c T</t>
  </si>
  <si>
    <t>Eye Pad</t>
  </si>
  <si>
    <t>Face shield</t>
  </si>
  <si>
    <t>Fingertrip</t>
  </si>
  <si>
    <t>EZ nett T2</t>
  </si>
  <si>
    <t>EZ nett T3</t>
  </si>
  <si>
    <t>EZ nett T4</t>
  </si>
  <si>
    <t>EZ nett T6</t>
  </si>
  <si>
    <t>Finger Splint 1''</t>
  </si>
  <si>
    <t>Finger Splint 1/2''</t>
  </si>
  <si>
    <t>Finger Splint 3/4''</t>
  </si>
  <si>
    <t>Foley Cath No.10</t>
  </si>
  <si>
    <t>Foley Cath No.12</t>
  </si>
  <si>
    <t>Foley Cath No.14</t>
  </si>
  <si>
    <t>Foley Cath No.16</t>
  </si>
  <si>
    <t>Foley Cath No.18</t>
  </si>
  <si>
    <t>3way</t>
  </si>
  <si>
    <t>Foley Cath No.8</t>
  </si>
  <si>
    <t>Foley Cath No.6</t>
  </si>
  <si>
    <t>Foley Cath No.20</t>
  </si>
  <si>
    <t>Foley Cath No.22</t>
  </si>
  <si>
    <t>Foley Cath No.24</t>
  </si>
  <si>
    <t>Forcep Long tooth</t>
  </si>
  <si>
    <t>7''</t>
  </si>
  <si>
    <t xml:space="preserve">Forcep Long </t>
  </si>
  <si>
    <t>8''</t>
  </si>
  <si>
    <t>Forcep Non-Tooth</t>
  </si>
  <si>
    <t>5''</t>
  </si>
  <si>
    <t>Forcep Spong</t>
  </si>
  <si>
    <t>Forcep Tooth</t>
  </si>
  <si>
    <t>Gastro biopsy</t>
  </si>
  <si>
    <t>Gauze 36'' x 100 yde</t>
  </si>
  <si>
    <t>Gauze Bandage 3''</t>
  </si>
  <si>
    <t>Gauze Bandage 4''</t>
  </si>
  <si>
    <r>
      <t xml:space="preserve">GauzeBurn </t>
    </r>
    <r>
      <rPr>
        <sz val="16"/>
        <color indexed="8"/>
        <rFont val="TH SarabunPSK"/>
        <family val="2"/>
      </rPr>
      <t>6''x12'' Sterile</t>
    </r>
  </si>
  <si>
    <t>Gauze Drain 0.25''</t>
  </si>
  <si>
    <t>Gauze Drain 0.5''</t>
  </si>
  <si>
    <t>Gauze Top 3''x 6''</t>
  </si>
  <si>
    <t>Gauze พับ 2''</t>
  </si>
  <si>
    <t>Gauze พับ 3''</t>
  </si>
  <si>
    <t>Gauze พับ 4'' x-ray</t>
  </si>
  <si>
    <t xml:space="preserve">Gauze พับ 4'' </t>
  </si>
  <si>
    <t>GayOxygen</t>
  </si>
  <si>
    <t>Glove Disp. No.L</t>
  </si>
  <si>
    <t>Ebidding</t>
  </si>
  <si>
    <t>Glove Disp. No.M</t>
  </si>
  <si>
    <t>Glove Disp. No.S</t>
  </si>
  <si>
    <t>Glove Disp. No.XS</t>
  </si>
  <si>
    <t>Glove Nitrite. No.L</t>
  </si>
  <si>
    <t>Glove Nitrite. No.M</t>
  </si>
  <si>
    <t>Glove Nitrite. No.S</t>
  </si>
  <si>
    <t>Goggle แว่นตา</t>
  </si>
  <si>
    <t>Green amitag 21 cm</t>
  </si>
  <si>
    <t>Guide Endo. No.L</t>
  </si>
  <si>
    <t>Guide Endo. No.M</t>
  </si>
  <si>
    <t>Guide Endo. No.S</t>
  </si>
  <si>
    <t>Gypsona 3''</t>
  </si>
  <si>
    <t>Gypsona 4''</t>
  </si>
  <si>
    <t>Gypsona 6''</t>
  </si>
  <si>
    <t>Hard collar</t>
  </si>
  <si>
    <t>L</t>
  </si>
  <si>
    <t>S</t>
  </si>
  <si>
    <t>Pylori Test</t>
  </si>
  <si>
    <t>Hepa filter or</t>
  </si>
  <si>
    <t>Hepa filter 1</t>
  </si>
  <si>
    <t>Heparin Lock</t>
  </si>
  <si>
    <t>Hood covering</t>
  </si>
  <si>
    <t>humidifier</t>
  </si>
  <si>
    <t>Hydrogel 15 g.</t>
  </si>
  <si>
    <t>Intraossseous 18G</t>
  </si>
  <si>
    <t>Intraossseous 15G</t>
  </si>
  <si>
    <t>Hydrogenperoxide plasma gas</t>
  </si>
  <si>
    <t>IR themometer</t>
  </si>
  <si>
    <t>Isolation gawn</t>
  </si>
  <si>
    <t>IV Cath No.16</t>
  </si>
  <si>
    <t>(16G x 2'')</t>
  </si>
  <si>
    <t>IV Cath No.18</t>
  </si>
  <si>
    <t>(18G x1 1/4'')</t>
  </si>
  <si>
    <t>IV Cath No.20</t>
  </si>
  <si>
    <t>(20G x1 1/4'')</t>
  </si>
  <si>
    <t>IV Cath No.22</t>
  </si>
  <si>
    <t>(22G x1'')</t>
  </si>
  <si>
    <t>IV Cath No.24</t>
  </si>
  <si>
    <t>(24G x3/4'')</t>
  </si>
  <si>
    <t>IV Cath No.26</t>
  </si>
  <si>
    <t>IV Set เด็ก</t>
  </si>
  <si>
    <t>IV Set ผู้ใหญ่</t>
  </si>
  <si>
    <t>IV Set ผู้ใหญ่ Baxter</t>
  </si>
  <si>
    <t>IV Set ผู้ใหญ่ Terumo</t>
  </si>
  <si>
    <t>Jackson drain 200cc</t>
  </si>
  <si>
    <t>K-Y Jelly</t>
  </si>
  <si>
    <t>3.5 gm.</t>
  </si>
  <si>
    <t>K-Y Jelly 2 oz.</t>
  </si>
  <si>
    <t>Lambar Support No.S</t>
  </si>
  <si>
    <t>Lambar Support No.M</t>
  </si>
  <si>
    <t>Lambar Support No.L</t>
  </si>
  <si>
    <t>Lambar Support No.XL</t>
  </si>
  <si>
    <t>XL</t>
  </si>
  <si>
    <t xml:space="preserve">Lap spong </t>
  </si>
  <si>
    <t>15*15</t>
  </si>
  <si>
    <t>6*18</t>
  </si>
  <si>
    <t>LatexTube No.202</t>
  </si>
  <si>
    <t>LatexTube No.200</t>
  </si>
  <si>
    <t>LatexTube No.204</t>
  </si>
  <si>
    <t>M splint no L</t>
  </si>
  <si>
    <t>M splint no M</t>
  </si>
  <si>
    <t>M splint no S</t>
  </si>
  <si>
    <t>M splint no XL</t>
  </si>
  <si>
    <t>Mask</t>
  </si>
  <si>
    <t>Mask KN 95</t>
  </si>
  <si>
    <t>Mask N 95</t>
  </si>
  <si>
    <t>Mayo โค้ง 7''</t>
  </si>
  <si>
    <t>Mayo โค้ง 5''</t>
  </si>
  <si>
    <t>Mayo ตรง 7''</t>
  </si>
  <si>
    <t>Mayo ตรง 5''</t>
  </si>
  <si>
    <t>Medipore 10 cm x 10m</t>
  </si>
  <si>
    <t>Medone auto biopsy 14G</t>
  </si>
  <si>
    <t>Mesh Versatex 30*30 cms</t>
  </si>
  <si>
    <t>Metzenbaum โค้ง</t>
  </si>
  <si>
    <t xml:space="preserve"> 7''</t>
  </si>
  <si>
    <t>Metzenbaum ตรง</t>
  </si>
  <si>
    <t xml:space="preserve"> 5''</t>
  </si>
  <si>
    <t>Micropore 1'' x 10 yds</t>
  </si>
  <si>
    <t>Micropore 1/2'' x 10 yds</t>
  </si>
  <si>
    <t>Monosyn 4/0 เข็มตรง</t>
  </si>
  <si>
    <t>Monosyn 4/0 เข็มโค้ง</t>
  </si>
  <si>
    <t>Monosyn 3/0 เข็มโค้ง</t>
  </si>
  <si>
    <t>Multipore dry</t>
  </si>
  <si>
    <t>Nebulizer เด็ก</t>
  </si>
  <si>
    <t>Nebulizer ผู้ใหญ่</t>
  </si>
  <si>
    <t>Needle Holder 18cm</t>
  </si>
  <si>
    <t>Needle Holder 6''</t>
  </si>
  <si>
    <t>NG Tube No.10</t>
  </si>
  <si>
    <t>(125 cm)</t>
  </si>
  <si>
    <t>NG Tube No.12</t>
  </si>
  <si>
    <t>NG Tube No.14</t>
  </si>
  <si>
    <t>NG Tube No.16</t>
  </si>
  <si>
    <t>NG Tube No.18</t>
  </si>
  <si>
    <t>NG Tube No.6 (Feeding)</t>
  </si>
  <si>
    <t>50 cm</t>
  </si>
  <si>
    <t>NG Tube No.8 (Feeding)</t>
  </si>
  <si>
    <t>100 cm</t>
  </si>
  <si>
    <t>NG Tube No.12 silicone</t>
  </si>
  <si>
    <t>Nipple &amp;Nut</t>
  </si>
  <si>
    <t>Nurse Cap</t>
  </si>
  <si>
    <t>Nylon 2/0 ติดเข็ม</t>
  </si>
  <si>
    <t>(39 mm)</t>
  </si>
  <si>
    <t>(30 mm)</t>
  </si>
  <si>
    <t>Nylon 3/0 ติดเข็ม</t>
  </si>
  <si>
    <t>(19 mm)</t>
  </si>
  <si>
    <t>Nylon 4/0 ติดเข็ม</t>
  </si>
  <si>
    <t>Nylon 5/0 ติดเข็ม</t>
  </si>
  <si>
    <t>(12 mm)</t>
  </si>
  <si>
    <t>Nylon 6/0 ติดเข็ม</t>
  </si>
  <si>
    <t>Oxygen Cannula</t>
  </si>
  <si>
    <t>(เด็ก)</t>
  </si>
  <si>
    <t>(ผู้ใหญ่)</t>
  </si>
  <si>
    <t>Oxygen Cannula newbone</t>
  </si>
  <si>
    <t>(ทารก)</t>
  </si>
  <si>
    <r>
      <t>O</t>
    </r>
    <r>
      <rPr>
        <sz val="16"/>
        <color indexed="8"/>
        <rFont val="TH SarabunPSK"/>
        <family val="2"/>
      </rPr>
      <t>2 Mask c  Bag No.L</t>
    </r>
  </si>
  <si>
    <t>O2 Mask c  Bag No.S</t>
  </si>
  <si>
    <t>Penrose Drain</t>
  </si>
  <si>
    <t>plaster sterile</t>
  </si>
  <si>
    <t>Plaster ติดแผล</t>
  </si>
  <si>
    <t>plaster sterile4*4</t>
  </si>
  <si>
    <t>Plaster ผ้า ขนาด 1''</t>
  </si>
  <si>
    <t>Plaster ผ้า ขนาด 3''</t>
  </si>
  <si>
    <t>Plat ติดเครื้องจี้ไฟฟ้า</t>
  </si>
  <si>
    <t>PMR35proximateplus</t>
  </si>
  <si>
    <t>Prolene 2/0</t>
  </si>
  <si>
    <t>Prolene 3/0</t>
  </si>
  <si>
    <t>Prolene 5/0</t>
  </si>
  <si>
    <t>Rapid Sporetest (Steam)1492</t>
  </si>
  <si>
    <t>Rapid hydrogen 1348</t>
  </si>
  <si>
    <t>Rapid Plasma</t>
  </si>
  <si>
    <t>Rapid Sporetest (EO)</t>
  </si>
  <si>
    <t>Rapid Sporetest stream</t>
  </si>
  <si>
    <t>Red Dot</t>
  </si>
  <si>
    <t xml:space="preserve">Red Dot pediatric </t>
  </si>
  <si>
    <t>Reusable isolation gown</t>
  </si>
  <si>
    <t>Redon vac 200 ml</t>
  </si>
  <si>
    <t>Redon vac 400 ml</t>
  </si>
  <si>
    <t>Redon vac 600 ml</t>
  </si>
  <si>
    <t>Reagent สีชา 125 cc</t>
  </si>
  <si>
    <t xml:space="preserve">Richardson  </t>
  </si>
  <si>
    <t xml:space="preserve">Right ankle </t>
  </si>
  <si>
    <t>Rubber Ball No.1</t>
  </si>
  <si>
    <t>Rubber Ball No.2</t>
  </si>
  <si>
    <t>Rubber Ball No.3</t>
  </si>
  <si>
    <t>Rubber Ball No.4</t>
  </si>
  <si>
    <t>Rubber Ball No.5</t>
  </si>
  <si>
    <t>Set dry Dressing</t>
  </si>
  <si>
    <t>Shoe cover</t>
  </si>
  <si>
    <t>Silicone Tube 7 x 11 mm</t>
  </si>
  <si>
    <t>15 m</t>
  </si>
  <si>
    <t>Silk Sterile No.1/0</t>
  </si>
  <si>
    <t>ติดเข็ม40 mm</t>
  </si>
  <si>
    <t>Silk Sterile No.2-0</t>
  </si>
  <si>
    <t>ติดเข็ม</t>
  </si>
  <si>
    <t>Silk Sterile No.4-0</t>
  </si>
  <si>
    <t>ไม่ติดเข็ม</t>
  </si>
  <si>
    <t>Silk Sterile No.0</t>
  </si>
  <si>
    <t>Silk Sterile No.2</t>
  </si>
  <si>
    <t>Silk Sterile No.3-0</t>
  </si>
  <si>
    <t>Silver tube no 5</t>
  </si>
  <si>
    <t>9mm</t>
  </si>
  <si>
    <t>Silver tube no 6</t>
  </si>
  <si>
    <t>10mm</t>
  </si>
  <si>
    <t>Silver tube no 7</t>
  </si>
  <si>
    <t>11mm</t>
  </si>
  <si>
    <t>Silver tube no 8</t>
  </si>
  <si>
    <t>12mm</t>
  </si>
  <si>
    <t>Silver tube no 9</t>
  </si>
  <si>
    <t>13mm</t>
  </si>
  <si>
    <t>Skin marker</t>
  </si>
  <si>
    <t>Speculum No.M</t>
  </si>
  <si>
    <t>solf collar L</t>
  </si>
  <si>
    <t>solf collar M</t>
  </si>
  <si>
    <t>solf collar S</t>
  </si>
  <si>
    <t>solf collar XL</t>
  </si>
  <si>
    <t>solf drain tube 4*10</t>
  </si>
  <si>
    <t>Spinal Needle No.18</t>
  </si>
  <si>
    <t>Spinal Needle No.20</t>
  </si>
  <si>
    <t>Spinal Needle No.22</t>
  </si>
  <si>
    <t>Spinal Needle No.23</t>
  </si>
  <si>
    <t>Spinal Needle No.24</t>
  </si>
  <si>
    <t>Spinal Needle No.25</t>
  </si>
  <si>
    <t>Spinal Needle No.26</t>
  </si>
  <si>
    <t>Spinal Needle No.27</t>
  </si>
  <si>
    <t xml:space="preserve">Staple bowel </t>
  </si>
  <si>
    <t xml:space="preserve">Steam-Clox 121 c </t>
  </si>
  <si>
    <t>Stethoscope (เด็กโต)</t>
  </si>
  <si>
    <t>Stethoscope (เด็ก)</t>
  </si>
  <si>
    <t>Stethoscope ผู้ใหญ่3M</t>
  </si>
  <si>
    <t>Classic II</t>
  </si>
  <si>
    <t>Suction poole str</t>
  </si>
  <si>
    <t>Suction Tube No.10</t>
  </si>
  <si>
    <t>Suction Tube No.12</t>
  </si>
  <si>
    <t>Suction Tube No.14</t>
  </si>
  <si>
    <t>Suction Tube No.16</t>
  </si>
  <si>
    <t>Suction Tube No.18</t>
  </si>
  <si>
    <t>Suction Tube No.6</t>
  </si>
  <si>
    <t>Suction Tube No.8</t>
  </si>
  <si>
    <t>T piece neo</t>
  </si>
  <si>
    <t>Tegaderm 6 x 10 cm</t>
  </si>
  <si>
    <t>Tegaderm 9x 15 cm</t>
  </si>
  <si>
    <t>Tegaderm 9x 20 cm</t>
  </si>
  <si>
    <t>Thoracic  Cath No.24</t>
  </si>
  <si>
    <t>Thoracic  Cath No.28</t>
  </si>
  <si>
    <t>Thoracic  Cath No.32</t>
  </si>
  <si>
    <t>Thoracic  Cath No.36</t>
  </si>
  <si>
    <t>Thoracic  Cath No.16</t>
  </si>
  <si>
    <t>Thoracic  Cath No.20</t>
  </si>
  <si>
    <t>Three-Way</t>
  </si>
  <si>
    <t>Towel clamp</t>
  </si>
  <si>
    <t>Tracheostomy Mask</t>
  </si>
  <si>
    <t>Tracheostomy Kit no6</t>
  </si>
  <si>
    <t>Tracheostomy Kit no7</t>
  </si>
  <si>
    <t>Tracheostomy Kit no8</t>
  </si>
  <si>
    <t>Transpore 1''</t>
  </si>
  <si>
    <t>Transpore 4''</t>
  </si>
  <si>
    <t>Transpore 1/2''</t>
  </si>
  <si>
    <t>Tray ตื้น 11''</t>
  </si>
  <si>
    <t>Ultra canular no 7</t>
  </si>
  <si>
    <t>Ultra canular no 8</t>
  </si>
  <si>
    <t>Ultra-Sound Gel</t>
  </si>
  <si>
    <t>Umbilical cath no 3.5</t>
  </si>
  <si>
    <t>Umbilical cath no 5</t>
  </si>
  <si>
    <t>Urinal Plastic</t>
  </si>
  <si>
    <t>Urine Bag</t>
  </si>
  <si>
    <t>vasline gauze</t>
  </si>
  <si>
    <t>Vicryl3/0</t>
  </si>
  <si>
    <t>Vicryl 0</t>
  </si>
  <si>
    <t>Vicryl 2/0</t>
  </si>
  <si>
    <t>Vicryl 1/0 ติดเข็ม</t>
  </si>
  <si>
    <t>Virulex disinfectant</t>
  </si>
  <si>
    <t>Volumetric blood set</t>
  </si>
  <si>
    <t>Webril 3''</t>
  </si>
  <si>
    <t>Webril 4''</t>
  </si>
  <si>
    <t>Webril 6''</t>
  </si>
  <si>
    <t>กรรไกรตัดไหมตรง 13 cm.</t>
  </si>
  <si>
    <t>แหลม</t>
  </si>
  <si>
    <t>มน</t>
  </si>
  <si>
    <t>กรรไกรตัดไหมตรง16cm.</t>
  </si>
  <si>
    <t>กรรไกรตัดไหมตรง14.5cm.</t>
  </si>
  <si>
    <t>กระดาษ Defib 50*60</t>
  </si>
  <si>
    <t>เล็ก</t>
  </si>
  <si>
    <t>กระดาษ Defib 90*90</t>
  </si>
  <si>
    <t>กระดาษ EKG 63x30 mm.</t>
  </si>
  <si>
    <t>( เล็ก)</t>
  </si>
  <si>
    <t>กระดาษ EKG fukuda</t>
  </si>
  <si>
    <r>
      <t>กระดาษEKG</t>
    </r>
    <r>
      <rPr>
        <sz val="12"/>
        <color indexed="8"/>
        <rFont val="TH SarabunPSK"/>
        <family val="2"/>
      </rPr>
      <t xml:space="preserve"> Hellige</t>
    </r>
  </si>
  <si>
    <t>(ใหญ่)</t>
  </si>
  <si>
    <r>
      <t xml:space="preserve">กระดาษEKG </t>
    </r>
    <r>
      <rPr>
        <sz val="12"/>
        <color indexed="8"/>
        <rFont val="TH SarabunPSK"/>
        <family val="2"/>
      </rPr>
      <t>รุ่น Mortara</t>
    </r>
  </si>
  <si>
    <t xml:space="preserve">กระดาษ NST  รุ่น </t>
  </si>
  <si>
    <t>ห้องคลอด</t>
  </si>
  <si>
    <t>กระดาษ Ultra-Sound</t>
  </si>
  <si>
    <t>กระดาษEKG 5020/16m</t>
  </si>
  <si>
    <t>ก้านไม้พันสำลี 6'' No.M</t>
  </si>
  <si>
    <t>กาวน์กันน้ำ</t>
  </si>
  <si>
    <t>แก้วยาน้ำ</t>
  </si>
  <si>
    <t>แก้วยาเม็ด</t>
  </si>
  <si>
    <t>แก๊สเอธิลีนออกไซดิ์</t>
  </si>
  <si>
    <t>ขันน้ำ 14 cms</t>
  </si>
  <si>
    <t>ขันน้ำ 18 cms</t>
  </si>
  <si>
    <t>เข็ม No. 18 x 1 1/2''</t>
  </si>
  <si>
    <t>เข็ม No. 20 x 1 1/2''</t>
  </si>
  <si>
    <t>เข็ม No. 21 x 1''</t>
  </si>
  <si>
    <t>เข็ม No. 23 x 1''</t>
  </si>
  <si>
    <t>เข็ม No. 23 x 1 1/2''</t>
  </si>
  <si>
    <t>เข็ม No. 24 x 1''</t>
  </si>
  <si>
    <t>เข็ม No. 24 x 1 1/2''</t>
  </si>
  <si>
    <t>เข็ม No. 25 x 1''</t>
  </si>
  <si>
    <t>เข็ม No. 25 x 5/8''</t>
  </si>
  <si>
    <t>เข็ม No. 27 x 1/2''</t>
  </si>
  <si>
    <t xml:space="preserve">ครกบดยา </t>
  </si>
  <si>
    <t>ชุดดักน้ำ Waterlock</t>
  </si>
  <si>
    <t>ชุดพ่นยาเด็ก Flo-mist</t>
  </si>
  <si>
    <t>ชุดป้องกัน PPE</t>
  </si>
  <si>
    <t>ชุดป้องกัน PPE no L</t>
  </si>
  <si>
    <t>ชุดป้องกัน PPE no XL</t>
  </si>
  <si>
    <t>ชุดทำแผล</t>
  </si>
  <si>
    <t>เชือกผูกคอด</t>
  </si>
  <si>
    <t>ซองซีล   2"</t>
  </si>
  <si>
    <t>ซองซีล plasma  4"</t>
  </si>
  <si>
    <t>ซองซีล plasma  6"</t>
  </si>
  <si>
    <t>ซองซีล plasma  8"</t>
  </si>
  <si>
    <t>ซองซีล plasma  12"</t>
  </si>
  <si>
    <t>ซองซีล plasma  16"</t>
  </si>
  <si>
    <t>ซองซีลเรียบ 16"</t>
  </si>
  <si>
    <t>ซองซีลเรียบ 3"</t>
  </si>
  <si>
    <t>ซองซีลเรียบ 4"</t>
  </si>
  <si>
    <t xml:space="preserve">ซองซีลเรียบ 6" </t>
  </si>
  <si>
    <t>ซองซีลเรียบ 8"</t>
  </si>
  <si>
    <t>ซองซีลเรียบ 12"</t>
  </si>
  <si>
    <t>ไซริ้งแก้ว 10 ซีซี</t>
  </si>
  <si>
    <t>ไซริ้งแก้ว 2 ซีซี</t>
  </si>
  <si>
    <t>ไซริ้งแก้ว 20 ซีซี</t>
  </si>
  <si>
    <t>ไซริ้งแก้ว 5 ซีซี</t>
  </si>
  <si>
    <t>ไซริ้งแก้ว Irrigate 50 ซีซี</t>
  </si>
  <si>
    <t>ตะกร้อเก็บติ่งเนื้อ</t>
  </si>
  <si>
    <t>ถ้วยใส่น้ำยา 2 oz</t>
  </si>
  <si>
    <t>ถ้วยใส่น้ำยา 6 oz</t>
  </si>
  <si>
    <t>ถุงตวงเลือดสำเร็จรูป</t>
  </si>
  <si>
    <t>ถุงตวงเลือด</t>
  </si>
  <si>
    <t>ถุงเท้าพลาสติก</t>
  </si>
  <si>
    <t>ถุงมือ Sterile No.8.5</t>
  </si>
  <si>
    <t>ถุงมือ Sterile No.6.0</t>
  </si>
  <si>
    <t>ถุงมือ Sterile No.6.5</t>
  </si>
  <si>
    <t>ถุงมือ Sterile No.7.0</t>
  </si>
  <si>
    <t>ถุงมือ Sterile No.7.5</t>
  </si>
  <si>
    <t>ถุงมือ Sterile No.8</t>
  </si>
  <si>
    <t>ถุงมือทำความสะอาด No.M</t>
  </si>
  <si>
    <t xml:space="preserve">ถุงมือผ่าตัด 6.0  ไม่มีแป้ง </t>
  </si>
  <si>
    <t>ถุงมือผ่าตัด 6.5 ไม่มีแป้ง</t>
  </si>
  <si>
    <t>ถุงมือผ่าตัด 7.0 ไม่มีแป้ง</t>
  </si>
  <si>
    <t xml:space="preserve">ถุงมือผ่าตัด 7.5 ไม่มีแป้ง </t>
  </si>
  <si>
    <t xml:space="preserve">ถุงมือผ่าตัด 8.0  ไม่มีแป้ง </t>
  </si>
  <si>
    <t>ถุงมือลวงรก No M</t>
  </si>
  <si>
    <t>ถุงมือลวงรก No S</t>
  </si>
  <si>
    <t>น้ำยาล้างกล้อง EGD</t>
  </si>
  <si>
    <t>ปรอทวัดไข้ทางทวารหนัก</t>
  </si>
  <si>
    <t>ปรอทวัดไข้อัตโนมัติ</t>
  </si>
  <si>
    <t>ป้ายผูกข้อมือเด็ก</t>
  </si>
  <si>
    <t>(สีชมพู)</t>
  </si>
  <si>
    <t>(สีฟ้า)</t>
  </si>
  <si>
    <t>ป้ายผูกข้อมือผู้ใหญ่</t>
  </si>
  <si>
    <t>สีฟ้า</t>
  </si>
  <si>
    <t>แปรงล้างไซริ้ง 10 ซีซี</t>
  </si>
  <si>
    <t>แปรงล้างไซริ้ง 2 ซีซี</t>
  </si>
  <si>
    <t>แปรงล้างไซริ้ง 20 ซีซี</t>
  </si>
  <si>
    <t>แปรงล้างไซริ้ง 5 ซีซี</t>
  </si>
  <si>
    <t>วาวล์-ลูกยาง BP</t>
  </si>
  <si>
    <t>สาย BP ขด 6 f.</t>
  </si>
  <si>
    <t>เหล็กกดลิ้น 17 cm</t>
  </si>
  <si>
    <t>เหล็กกดลิ้น 19 cm</t>
  </si>
  <si>
    <t>เอี้ยม Plastic</t>
  </si>
  <si>
    <t xml:space="preserve">Steri strip   </t>
  </si>
  <si>
    <t>อะไหล่หูฟัง</t>
  </si>
  <si>
    <t>ตัวเจาะหน้าท้องแบบ 10มม</t>
  </si>
  <si>
    <t>ตัวเจาะหน้าท้องแบบ 5มม</t>
  </si>
  <si>
    <t>ไส้ตัวตัดต่อเนื้อเยื่อแบบตรง</t>
  </si>
  <si>
    <t>ไส้ตัวตัดต่อเนื้อเยื่อแบบโค้ง</t>
  </si>
  <si>
    <t>เครื่องมือตัดต่อลำไส้อัตโนมัติแบบวงกลม</t>
  </si>
  <si>
    <t>Endo clip 10 mm</t>
  </si>
  <si>
    <t>Emdosuction and irrigation</t>
  </si>
  <si>
    <t>Endo Electrosurgery</t>
  </si>
  <si>
    <t>Polymer clips</t>
  </si>
  <si>
    <t>Endo Polymer clips</t>
  </si>
  <si>
    <t>สายตัดชิ้นเนื้อสำหรับทางเดินอาหาร</t>
  </si>
  <si>
    <t>Polepectomy snare</t>
  </si>
  <si>
    <t>คลิปหนีบเส้นเลือดทางเดินอาหาร</t>
  </si>
  <si>
    <t>สายฉีดยาห้ามเลือดในทางเดินอาหาร</t>
  </si>
  <si>
    <t>อุปกรณ์ล้างกล้องะบบทางเดินอาหาร</t>
  </si>
  <si>
    <t xml:space="preserve">สาย gastrostomy </t>
  </si>
  <si>
    <t>สาp cysto forcep</t>
  </si>
  <si>
    <t xml:space="preserve">วัสดุห้ามเลือด </t>
  </si>
  <si>
    <t>กระดาษย้อมสีกระจกตา</t>
  </si>
  <si>
    <t xml:space="preserve">Sprirolog flow senser </t>
  </si>
  <si>
    <t>วัสดุการแพทย์ทั่วไป</t>
  </si>
  <si>
    <t xml:space="preserve">บาท </t>
  </si>
  <si>
    <t xml:space="preserve">  </t>
  </si>
  <si>
    <t xml:space="preserve"> หน่วยงานโรงพยาบาลขุขันธ์  จังหวัดศรีสะเกษ   ประจำปีงบประมาณ 2566</t>
  </si>
  <si>
    <t>ลำดับที่</t>
  </si>
  <si>
    <t>บรรจุขนาดหน่วยนับ</t>
  </si>
  <si>
    <t>ปริมาณคงคลังยกมา</t>
  </si>
  <si>
    <t>ประมาณการจัดซื้อปี 2566</t>
  </si>
  <si>
    <t>วัสดุบริโภค ประเภทอาหารสด</t>
  </si>
  <si>
    <t>หมูสามชั้น</t>
  </si>
  <si>
    <t>1 กก.</t>
  </si>
  <si>
    <t>หมูเนื้อแดงบด</t>
  </si>
  <si>
    <t>หมูเนื้อแดงหั่น</t>
  </si>
  <si>
    <t>ขาหมู</t>
  </si>
  <si>
    <t>เนื้อกระบือหรือเนื้อโคสด</t>
  </si>
  <si>
    <t>ไก่ชำแหละ</t>
  </si>
  <si>
    <t>ปลาซาบะ</t>
  </si>
  <si>
    <t>เนื้ออกไก่</t>
  </si>
  <si>
    <t>1. กก.</t>
  </si>
  <si>
    <t>ปลาดอลลี่ไม่ติดหนัง</t>
  </si>
  <si>
    <t>ไก่ทั้งตัว</t>
  </si>
  <si>
    <t>เห็ดหอม</t>
  </si>
  <si>
    <t>ปีกบนไก่</t>
  </si>
  <si>
    <t>น่องไก่</t>
  </si>
  <si>
    <t>1 ก.ก.</t>
  </si>
  <si>
    <t>ลูกชิ้นปลา</t>
  </si>
  <si>
    <t>ลูกชิ้นหมู</t>
  </si>
  <si>
    <t>กุนเชียงหมู</t>
  </si>
  <si>
    <t>เต้าหู้ไข่</t>
  </si>
  <si>
    <t>1หลอด</t>
  </si>
  <si>
    <t>ปลาหมึกสด</t>
  </si>
  <si>
    <t>หนวดปลาหมึก</t>
  </si>
  <si>
    <t>ซี่โครงหมู</t>
  </si>
  <si>
    <t>เห็ดหูหนูสด</t>
  </si>
  <si>
    <t>ปลาดุกสด</t>
  </si>
  <si>
    <t>ปลานิลสด</t>
  </si>
  <si>
    <t>ปลาทูสด</t>
  </si>
  <si>
    <t>เข่ง</t>
  </si>
  <si>
    <t>ปลาทูนึ่ง(เข่งละ 2 ตัว)</t>
  </si>
  <si>
    <t>ปลาป่นแห้ง</t>
  </si>
  <si>
    <t>ปลาทูเค็ม</t>
  </si>
  <si>
    <t>ไข่ไก่ เบอร์ 1</t>
  </si>
  <si>
    <t>1 แผง</t>
  </si>
  <si>
    <t>ไข่ไก่ เบอร์ 0</t>
  </si>
  <si>
    <t>หมูยอ</t>
  </si>
  <si>
    <t>เส้นราดหน้าสด</t>
  </si>
  <si>
    <t>ไข่เป็ดเค็ม</t>
  </si>
  <si>
    <t>1 ฟอง</t>
  </si>
  <si>
    <t>ฟักทอง</t>
  </si>
  <si>
    <t>ฟักเขียว-แฟง</t>
  </si>
  <si>
    <t>แตงกวา</t>
  </si>
  <si>
    <t>แตงร้าน</t>
  </si>
  <si>
    <t>มะละกอดิบ</t>
  </si>
  <si>
    <t>เลือดไก่ต้ม</t>
  </si>
  <si>
    <t>สายบัว</t>
  </si>
  <si>
    <t>หมูบะช่อ</t>
  </si>
  <si>
    <t>หัวผักกาดสด (หัวไชเถ้า)</t>
  </si>
  <si>
    <t>ผักคะน้า</t>
  </si>
  <si>
    <t>ผักกวางตุ้ง</t>
  </si>
  <si>
    <t>ผักขึ้นฉ่าย</t>
  </si>
  <si>
    <t>ผักกาดขาว</t>
  </si>
  <si>
    <t>กะหล่ำปลี</t>
  </si>
  <si>
    <t>ต้นหอม</t>
  </si>
  <si>
    <t>ผักชีหอม</t>
  </si>
  <si>
    <t>ผักชีลาว</t>
  </si>
  <si>
    <t>บวบเหลี่ยม</t>
  </si>
  <si>
    <t>แครอท</t>
  </si>
  <si>
    <t>บวบหอม</t>
  </si>
  <si>
    <t>มะระจีน</t>
  </si>
  <si>
    <t>ผักบุ้งจีน-ไทย</t>
  </si>
  <si>
    <t>เห็ดนางฟ้า</t>
  </si>
  <si>
    <t>เห็ดนางรม</t>
  </si>
  <si>
    <t>มะเขือพวง</t>
  </si>
  <si>
    <t>มะเขือเปราะ</t>
  </si>
  <si>
    <t>มะเขือยาว</t>
  </si>
  <si>
    <t>ถั่วงอก</t>
  </si>
  <si>
    <t>ถั่วฝักยาว</t>
  </si>
  <si>
    <t>ถั่วลันเตา</t>
  </si>
  <si>
    <t>หน่อไม้สด</t>
  </si>
  <si>
    <t>ไก่จ้อ</t>
  </si>
  <si>
    <t>พริกหยวก</t>
  </si>
  <si>
    <t>สัปปะรด (สำหรับแกง)</t>
  </si>
  <si>
    <t>กระหล่ำดอก</t>
  </si>
  <si>
    <t>มะเขือเทศ</t>
  </si>
  <si>
    <t>หอมหัวใหญ่</t>
  </si>
  <si>
    <t>หน่อใม้ฝรั่ง</t>
  </si>
  <si>
    <t>ขิงสด</t>
  </si>
  <si>
    <t>ข้าวโพดอ่อนปอกเปลือกแล้ว</t>
  </si>
  <si>
    <t>ข้าวโพดฝักปอกเปลือกแล้ว</t>
  </si>
  <si>
    <t>ดอกแค</t>
  </si>
  <si>
    <t>ผักกาดหอม</t>
  </si>
  <si>
    <t>มะม่วงดิบ</t>
  </si>
  <si>
    <t>ตำลึง</t>
  </si>
  <si>
    <t>กล้วยน้ำว้าดิบ</t>
  </si>
  <si>
    <t>1 หวี</t>
  </si>
  <si>
    <t>พริกสด</t>
  </si>
  <si>
    <t>หัวปลีสด</t>
  </si>
  <si>
    <t>กล้วยน้ำว้าสุก</t>
  </si>
  <si>
    <t>กล้วยหอม</t>
  </si>
  <si>
    <t>กล้วยไข่</t>
  </si>
  <si>
    <t>ส้มเขียวหวาน</t>
  </si>
  <si>
    <t>เงาะ</t>
  </si>
  <si>
    <t>ลำไย</t>
  </si>
  <si>
    <t>ลองกอง</t>
  </si>
  <si>
    <t>ฝรั่ง</t>
  </si>
  <si>
    <t>แตงโม</t>
  </si>
  <si>
    <t>สาลี</t>
  </si>
  <si>
    <t>แอปเปิล</t>
  </si>
  <si>
    <t>มะม่วงดิบ/สุก</t>
  </si>
  <si>
    <t xml:space="preserve">1 กก. </t>
  </si>
  <si>
    <t>ฮ็อดด็อก</t>
  </si>
  <si>
    <t>สับปะรดสุก</t>
  </si>
  <si>
    <t>ลิ้นจี่</t>
  </si>
  <si>
    <t>องุ่น</t>
  </si>
  <si>
    <t>แคนตาลูป</t>
  </si>
  <si>
    <t>แก้วมังกร</t>
  </si>
  <si>
    <t>ชมพู่</t>
  </si>
  <si>
    <t>ส้มโอ</t>
  </si>
  <si>
    <t>มังคุด</t>
  </si>
  <si>
    <t>มะละกอสุก</t>
  </si>
  <si>
    <t>พุทรา</t>
  </si>
  <si>
    <t>ข่าสด</t>
  </si>
  <si>
    <t>ตะไคร้สด</t>
  </si>
  <si>
    <t>ผลมะนาว</t>
  </si>
  <si>
    <t>1  ลูก</t>
  </si>
  <si>
    <t>ใบมะกรูดสด</t>
  </si>
  <si>
    <t>ใบโหระพาสด</t>
  </si>
  <si>
    <t>ใบแมงลักสด</t>
  </si>
  <si>
    <t>ใบกะเพราสด</t>
  </si>
  <si>
    <t>กระชายสด</t>
  </si>
  <si>
    <t>พริกชี้ฟ้าสด</t>
  </si>
  <si>
    <t>พริกขี้หนูสด</t>
  </si>
  <si>
    <t>รวมวัสดุบริโภค ประเภทอาหารสด</t>
  </si>
  <si>
    <t>วัสดุบริโภคประเภทอาหารแห้ง</t>
  </si>
  <si>
    <t>เต้าเจี้ยวจีน</t>
  </si>
  <si>
    <t>1 ขวด</t>
  </si>
  <si>
    <t>หัวผักกาดหวานหั่น</t>
  </si>
  <si>
    <t>มะนาวดอง</t>
  </si>
  <si>
    <t>1 กระปุก</t>
  </si>
  <si>
    <t>กระเทียมดอง</t>
  </si>
  <si>
    <t>1 ถุง</t>
  </si>
  <si>
    <t>เกลือป่น หรือเกลือเม็ด</t>
  </si>
  <si>
    <t>น้ำปลา</t>
  </si>
  <si>
    <t>น้ำมันพืช ขวด 1 ลิตร (ถั่วเหลือง)</t>
  </si>
  <si>
    <t>ซีอิ๊วดำ</t>
  </si>
  <si>
    <t xml:space="preserve">น้ำส้มสายชู  </t>
  </si>
  <si>
    <t xml:space="preserve">1 ขวด </t>
  </si>
  <si>
    <t>กะทิสำเร็จรูป</t>
  </si>
  <si>
    <t>1 กล่อง</t>
  </si>
  <si>
    <t>ผงหมักหมู</t>
  </si>
  <si>
    <t>1  ซอง</t>
  </si>
  <si>
    <t>ซีอิ๊วขาว สูตร 1</t>
  </si>
  <si>
    <t>ซอสปรุงรสฝาเขียว</t>
  </si>
  <si>
    <t>ซอยหอยนางรม</t>
  </si>
  <si>
    <t>ซอสพริก</t>
  </si>
  <si>
    <t>ซอสมะเขือเทศ</t>
  </si>
  <si>
    <t>นมเปรี้ยว ขนาด 90 มล.</t>
  </si>
  <si>
    <t>นมจืดพร่องมันเนย 180 มล.</t>
  </si>
  <si>
    <t>คนอร์ต้มยำ/หมู</t>
  </si>
  <si>
    <t xml:space="preserve">ก้อน </t>
  </si>
  <si>
    <t>ผงกระหรี่</t>
  </si>
  <si>
    <t>น้ำตาลปิ๊บ</t>
  </si>
  <si>
    <t>น้ำตาลทรายขาว</t>
  </si>
  <si>
    <t>น้ำตาลทรายแดง</t>
  </si>
  <si>
    <t xml:space="preserve">พริกไทยเม็ด </t>
  </si>
  <si>
    <t>พริกไทยป่น</t>
  </si>
  <si>
    <t>กะปิตราเรือใบ</t>
  </si>
  <si>
    <t>มะขามเปียกทั้งเม็ด</t>
  </si>
  <si>
    <t>มะขามเปียกแกะเม็ด</t>
  </si>
  <si>
    <t>พริกแห้งเม็ดใหญ่</t>
  </si>
  <si>
    <t>พริกขี้หนูแห้ง</t>
  </si>
  <si>
    <t>เครื่องพะโล้</t>
  </si>
  <si>
    <t>ถั่วเขียว</t>
  </si>
  <si>
    <t>ถั่วเทองเลาะ</t>
  </si>
  <si>
    <t>ถั่วแดง</t>
  </si>
  <si>
    <t>ถั่วแดงหลวง</t>
  </si>
  <si>
    <t>ถั่วดำ</t>
  </si>
  <si>
    <t>ถั่วเหลือง</t>
  </si>
  <si>
    <t>สาคูเม็ดเล็ก</t>
  </si>
  <si>
    <t>สาคูเม็ดใหญ่</t>
  </si>
  <si>
    <t>แป้งมัน</t>
  </si>
  <si>
    <t>เส้นก๋วยเตี๋ยว (ใหญ่, เล็ก)</t>
  </si>
  <si>
    <t>เส้นหมี่แห้ง</t>
  </si>
  <si>
    <t>วุ้นเส้น</t>
  </si>
  <si>
    <t>หอมแดงแห้ง</t>
  </si>
  <si>
    <t>กระเทียมแห้ง</t>
  </si>
  <si>
    <t>แป้งข้าวโพด</t>
  </si>
  <si>
    <t>น้ำพริกแกงส้ม</t>
  </si>
  <si>
    <t>น้ำพริกแกงเผ็ด</t>
  </si>
  <si>
    <t>น้ำพริกแกงคั่ว</t>
  </si>
  <si>
    <t>น้ำพริกแกงเขียวหวาน</t>
  </si>
  <si>
    <t>นมเปรี้ยว   ขนาด  180 มล.</t>
  </si>
  <si>
    <t>นมจืด ขนาด 180 มล.</t>
  </si>
  <si>
    <t>โอวัลติน – ไมโล    3 in 1</t>
  </si>
  <si>
    <t>1 ซอง</t>
  </si>
  <si>
    <t>ขนมฟูโด้/ยูโร่/วอล์ย/เอลเซ่</t>
  </si>
  <si>
    <t xml:space="preserve"> 1 ห่อ/กล่อง</t>
  </si>
  <si>
    <t>น้ำผลไม้ 100% 180 มล.</t>
  </si>
  <si>
    <t>ขนมพัฟเค้กสอดไส้</t>
  </si>
  <si>
    <t>1 ห่อ/กล่อง</t>
  </si>
  <si>
    <t>น้ำหวานเฮลบูลบอยสีเขียว ,แดง</t>
  </si>
  <si>
    <t>แลตตาซอย ขนาด 300 มล.</t>
  </si>
  <si>
    <t>แลตตาซอย ขนาด 150 มล.</t>
  </si>
  <si>
    <t>ผงวุ้น</t>
  </si>
  <si>
    <t>มะตูมแห้ง</t>
  </si>
  <si>
    <t>เก็กฮวยผง</t>
  </si>
  <si>
    <t>รวมวัสดุบริโภค ประเภทอาหารแห้ง</t>
  </si>
  <si>
    <t>วัสดุบริโภค  ประเภทข้าวสาร</t>
  </si>
  <si>
    <t xml:space="preserve">ข้าวขาวปนแดงหอมมะลิ </t>
  </si>
  <si>
    <t>กก.</t>
  </si>
  <si>
    <t xml:space="preserve">ข้าวขาวหอมมะลิ </t>
  </si>
  <si>
    <t xml:space="preserve">ข้าวกล้องหอมมะลิ </t>
  </si>
  <si>
    <t>รวมวัสดุบริโภค ประเภทข้าวสาร</t>
  </si>
  <si>
    <t>วัสดุบริโภคประเภทน้ำดื่ม</t>
  </si>
  <si>
    <t xml:space="preserve">น้ำดื่มขวด 330 มล.                                                                                  </t>
  </si>
  <si>
    <t xml:space="preserve">น้ำดื่มขวด 350 มล.                                                                                  </t>
  </si>
  <si>
    <t>น้ำดื่มขวด 600 มล.</t>
  </si>
  <si>
    <t>น้ำดื่มขวด 220 มล.</t>
  </si>
  <si>
    <t>รวมวัสดุบริโภคประเภทน้ำดื่ม</t>
  </si>
  <si>
    <t>วัสดุบริโภค  อาหารทางการแพทย์</t>
  </si>
  <si>
    <t>อาหารทางการแพทย์</t>
  </si>
  <si>
    <t>รวมวัสดุบริโภคอาหารทางการแพทย์</t>
  </si>
  <si>
    <t>รวมวัสดุบริโภคทั้งสิ้น</t>
  </si>
  <si>
    <t>ประมาณการจัดซื้อในปี 2566</t>
  </si>
  <si>
    <t xml:space="preserve">ไฟฉาย                                                                           </t>
  </si>
  <si>
    <t xml:space="preserve">กระดาษเอ4 80g ดับเบิ้ลเอ                                                            </t>
  </si>
  <si>
    <t>รีม</t>
  </si>
  <si>
    <t xml:space="preserve">กระดาษเอ4 80g ไอเดีย     </t>
  </si>
  <si>
    <t xml:space="preserve">แผ่นใสรองปก A4                                                                  </t>
  </si>
  <si>
    <t>กระดาษความร้อน 57x45 มม.</t>
  </si>
  <si>
    <t xml:space="preserve">แฟ้มเสนอเซ็นต์                                                                  </t>
  </si>
  <si>
    <t>เล่ม</t>
  </si>
  <si>
    <t xml:space="preserve">ใส้แฟ้มสอด                                                                      </t>
  </si>
  <si>
    <t xml:space="preserve">ปากกาเคมีน้ำเงิน                                                                </t>
  </si>
  <si>
    <t>ด้าม</t>
  </si>
  <si>
    <t xml:space="preserve">ปากกาไวท์บอร์ดแดง                                                               </t>
  </si>
  <si>
    <t xml:space="preserve">ปากกาเคมีแดง                                                                    </t>
  </si>
  <si>
    <t xml:space="preserve">ปากกาเคมีดำ                                                                     </t>
  </si>
  <si>
    <t xml:space="preserve">ปากกาไวท์บอร์ดดำ                                                                </t>
  </si>
  <si>
    <t xml:space="preserve">ปากกาไวท์บอร์ดน้ำเงิน                                                           </t>
  </si>
  <si>
    <t xml:space="preserve">ดินสอ 2B                                                                       </t>
  </si>
  <si>
    <t xml:space="preserve">ไม้บรรทัดเหล็ก 12 "                                                             </t>
  </si>
  <si>
    <t xml:space="preserve">ยางลบ                                                                           </t>
  </si>
  <si>
    <t>ก้อน</t>
  </si>
  <si>
    <t xml:space="preserve">ลิควิด                                                                          </t>
  </si>
  <si>
    <t xml:space="preserve">สก๊อตเทป 1"                                                                     </t>
  </si>
  <si>
    <t xml:space="preserve">แลคซีน 2"                                                                       </t>
  </si>
  <si>
    <t xml:space="preserve">แผ่นเคลือบ (A4)                                                                 </t>
  </si>
  <si>
    <t xml:space="preserve">กาวสองหน้าบาง                                                                   </t>
  </si>
  <si>
    <t xml:space="preserve">กาวแท่งยูฮู                                                                     </t>
  </si>
  <si>
    <t xml:space="preserve">สก๊อตเทป 2                                                                      </t>
  </si>
  <si>
    <t xml:space="preserve">กาวน้ำมีพาย                                                                     </t>
  </si>
  <si>
    <t xml:space="preserve">กาวย่น 1"                                                                       </t>
  </si>
  <si>
    <t xml:space="preserve">กาวย่น 2 นิ้ว                                                                   </t>
  </si>
  <si>
    <t xml:space="preserve">กาวสองหน้าหนา                                                                   </t>
  </si>
  <si>
    <t xml:space="preserve">กรรไกรตัดกระดาษ                                                                 </t>
  </si>
  <si>
    <t xml:space="preserve">คลิบดำ 108ญ                                                                     </t>
  </si>
  <si>
    <t xml:space="preserve">คลิบดำ 112ล                                                                     </t>
  </si>
  <si>
    <t xml:space="preserve">คลิบดำ 110ก                                                                     </t>
  </si>
  <si>
    <t xml:space="preserve">ลวดเสียบกระดาษ                                                                  </t>
  </si>
  <si>
    <t xml:space="preserve">ซองขาวครุฑ                                                                      </t>
  </si>
  <si>
    <t>มัด</t>
  </si>
  <si>
    <t xml:space="preserve">ซองน้ำตาล เอ4 ขยายข้าง                                                          </t>
  </si>
  <si>
    <t xml:space="preserve">ซองน้ำตาล เอ4                                                                   </t>
  </si>
  <si>
    <t xml:space="preserve">ถ่าน C                                                                          </t>
  </si>
  <si>
    <t>แพค</t>
  </si>
  <si>
    <t xml:space="preserve">ถ่าน AA อัลคาไลน์                                                              </t>
  </si>
  <si>
    <t xml:space="preserve">ถ่าน D                                                                          </t>
  </si>
  <si>
    <t xml:space="preserve">ถ่าน AAA อัลคาไลน์                                                              </t>
  </si>
  <si>
    <t xml:space="preserve">ถ่าน 9 V อัลคาไลน์                                                              </t>
  </si>
  <si>
    <t xml:space="preserve">ตัวแม็กซ์เบอร์ 10                                                               </t>
  </si>
  <si>
    <t>ชิ้น</t>
  </si>
  <si>
    <t xml:space="preserve">ตัวแม็กซ์เบอร์ 35                                                               </t>
  </si>
  <si>
    <t xml:space="preserve">ลูกแม็ก 10                                                                      </t>
  </si>
  <si>
    <t xml:space="preserve">ลูกแม็ก 35                                                                      </t>
  </si>
  <si>
    <t xml:space="preserve">แท่นตลับหมึก                                                                    </t>
  </si>
  <si>
    <t xml:space="preserve">ตรายางวันที่                                                                    </t>
  </si>
  <si>
    <t xml:space="preserve">สมุดลงทะเบียน รับ-ส่ง                                                           </t>
  </si>
  <si>
    <t xml:space="preserve">สมุดมุมมัน No.4/100                                                             </t>
  </si>
  <si>
    <t xml:space="preserve">สมุดมุมมัน No. 5/100                                                            </t>
  </si>
  <si>
    <t xml:space="preserve">กระดาษคาร์บอน                                                                   </t>
  </si>
  <si>
    <t xml:space="preserve">กระดาษ F4                                                                       </t>
  </si>
  <si>
    <t xml:space="preserve">กระดาษการ์ดสี A4(ห่อใหญ่)                                                       </t>
  </si>
  <si>
    <t xml:space="preserve">ใบมีดคัตเตอร์ใหญ่                                                               </t>
  </si>
  <si>
    <t xml:space="preserve">คัตเตอร์ (แบบล็อคได้)                                                           </t>
  </si>
  <si>
    <t xml:space="preserve">ดินน้ำมัน                                                                       </t>
  </si>
  <si>
    <t>หมึกเติมแท่นประทับสีแดง</t>
  </si>
  <si>
    <t>หมึกเติมแท่นประทับสีน้ำเงิน</t>
  </si>
  <si>
    <t>นาฬิกาแขวน 13 นิ้ว</t>
  </si>
  <si>
    <t>เรือน</t>
  </si>
  <si>
    <t>กระดาษ A5</t>
  </si>
  <si>
    <t>ธงชาติ 60*90</t>
  </si>
  <si>
    <t>ธงชาติ 200*300</t>
  </si>
  <si>
    <t>ธง ภปร 60x90</t>
  </si>
  <si>
    <t>ธง สก 60*90</t>
  </si>
  <si>
    <t>ธงรัชกาลที่ 10  60x90</t>
  </si>
  <si>
    <t>ธงตราสัญลักษณ์บรมราชาภิเษก</t>
  </si>
  <si>
    <t xml:space="preserve">ธงพระราชินี </t>
  </si>
  <si>
    <t xml:space="preserve">ธงตราสัญลักษณ์ วปร.10 ขนาด 60x90 ซม. </t>
  </si>
  <si>
    <t xml:space="preserve">ธงตราสัญลักษณ์ สท. ขนาด 60x90 ซม. </t>
  </si>
  <si>
    <t>คลิปบอร์ด ตราช้าง</t>
  </si>
  <si>
    <t>ที่เจาะกระดาษ</t>
  </si>
  <si>
    <t>พานพุ่ม เงิน-ทอง</t>
  </si>
  <si>
    <t>แผ่นอะคริลิก 4*8 ฟุต หนา 2 มิลลิเมตร (สีขาว,สีเขียว,สีน้ำเงิน,สีแดง,สีฟ้า,สีใส)</t>
  </si>
  <si>
    <t>สติ๊กเกอร์ 53 ซม. X 50 ม. (สีฟ้า, สีขาว, สีดำ,สีแดง,สีใส,สีเหลือง,สีน้ำเงิน,สีส้ม,สีชมพู)</t>
  </si>
  <si>
    <t>สติ๊กเกอร์ฝ้า ขนาด 1.30*50 เมตร</t>
  </si>
  <si>
    <t>พลาสติก PVC ชนิดแข็ง เซลลูลอย 0.8 มิล * 90 หลา</t>
  </si>
  <si>
    <t>น้ำยาเชื่อมอะคลีลิค 450 CC</t>
  </si>
  <si>
    <t>โฟมบอร์ด</t>
  </si>
  <si>
    <t>ฟิวเจอร์บอร์ด 65*122 ซม.(สีขาว,สีเขียว,สีน้ำเงิน,สีแดง,สีเหลือง)</t>
  </si>
  <si>
    <t>คัดเตอร์ OLFA PC-S (PB-450)</t>
  </si>
  <si>
    <t>คัดเตอร์ OLFA AK-1</t>
  </si>
  <si>
    <t>แผ่นรองตัด A1 PPR.850</t>
  </si>
  <si>
    <t>แผ่นสังกะสีขนาด 80*120</t>
  </si>
  <si>
    <t>แผ่นพลาสบูท 3 มม.</t>
  </si>
  <si>
    <t>แผ่นแม่เหล็กขนาด A4</t>
  </si>
  <si>
    <t>กาวตราช้าง</t>
  </si>
  <si>
    <t>สายคล้องบัตรพิมพ์สกรีน 1 สี 1 หน้า ติดโลโก้ 1.2 ซม. +ตะขอดีดพร้อมกรอบ ECOO1</t>
  </si>
  <si>
    <t>แผ่นเคลือบ (A3)</t>
  </si>
  <si>
    <t>โฟโต้สติกเกอร์</t>
  </si>
  <si>
    <t>กระดาษโฟโต้ A3</t>
  </si>
  <si>
    <t>กระดาษโฟโต้ A4</t>
  </si>
  <si>
    <t>กระดาษการ์ดขาว 180 g A4</t>
  </si>
  <si>
    <t xml:space="preserve">กระดานไวท์บอร์ด 120 x 180 ซม.  </t>
  </si>
  <si>
    <t>กระดานไวท์บอร์ด 30 x 40 ซม.</t>
  </si>
  <si>
    <t xml:space="preserve">กระดานไวท์บอร์ด 60*90 ซม.  </t>
  </si>
  <si>
    <t xml:space="preserve">กระดานไวท์บอร์ด 60x80 ซม. </t>
  </si>
  <si>
    <t xml:space="preserve">กระดานไวท์บอร์ด 80x120 </t>
  </si>
  <si>
    <t xml:space="preserve">เครื่องยิงบาร์โค้ด รุ่น WNL 5000  </t>
  </si>
  <si>
    <t xml:space="preserve">กระดาษบรูฟ </t>
  </si>
  <si>
    <t>กระดาษกดบัตรคิว</t>
  </si>
  <si>
    <t xml:space="preserve">ชุดคอนโทรแอร์ดิจิทอลไร้สาย </t>
  </si>
  <si>
    <t xml:space="preserve">ตะกร้าพลาสติก ขนาด A4 </t>
  </si>
  <si>
    <t xml:space="preserve">ถ่านกระดุม LR 44 </t>
  </si>
  <si>
    <t xml:space="preserve">กระดาษความร้อน 80x80 (10 ม้วน/แพ็ค)                                                                 </t>
  </si>
  <si>
    <t xml:space="preserve">กล่องสี่เหลี่ยมหูหิ้ว No.3040                                                                       </t>
  </si>
  <si>
    <t xml:space="preserve">กล่องสี่เหลี่ยมหูหิ้ว No.3030                                                                       </t>
  </si>
  <si>
    <t xml:space="preserve">แฟ้มเก็บเอกสาร 125F                                                                                 </t>
  </si>
  <si>
    <t>แฟ้ม</t>
  </si>
  <si>
    <t xml:space="preserve">แฟ้มเก็บเอกสาร 120F                                                                                 </t>
  </si>
  <si>
    <t xml:space="preserve">กล่องนามบัตร 10                                                                                     </t>
  </si>
  <si>
    <t xml:space="preserve">กล่องนามบัตร 7.5                                                                                    </t>
  </si>
  <si>
    <t xml:space="preserve">กล่องลิ้นชักพลาสติก 4 ชั้น 18 x 26.5 x 25 ซม.                                                       </t>
  </si>
  <si>
    <t xml:space="preserve">กล่องสี่เหลี่ยมฝาล็อกหูหิ้ว เล็ก                                                                    </t>
  </si>
  <si>
    <t xml:space="preserve">กล่องสี่เหลี่ยมล้อเลื่อนสีทึบ ใหญ่                                                                  </t>
  </si>
  <si>
    <t xml:space="preserve">แฟ้มโชว์เอกสาร  No.Su - 425                                                                         </t>
  </si>
  <si>
    <t xml:space="preserve">กล่องพลาสติกใสล้อเลื่อน ขนาด 135 ลิตร                                                               </t>
  </si>
  <si>
    <t xml:space="preserve">รางเดินสาย CT250                                                                                    </t>
  </si>
  <si>
    <t>เส้น</t>
  </si>
  <si>
    <t xml:space="preserve">โทรศัพท์ไร้สายคู่แม่ลูก                                                                             </t>
  </si>
  <si>
    <t xml:space="preserve">โทรศัพท์ไร้สาย                                                       </t>
  </si>
  <si>
    <t xml:space="preserve">โทรศัพท์ไร้สายดิจิตอล                                          </t>
  </si>
  <si>
    <t xml:space="preserve">สายโทรศัพท์ 4 คอร์ล                                                                                 </t>
  </si>
  <si>
    <t xml:space="preserve">โทรศัพท์                                                                          </t>
  </si>
  <si>
    <t xml:space="preserve">โทรศัพท์แม่ลูก                                                          </t>
  </si>
  <si>
    <t xml:space="preserve">ไม้บรรทัดเหล็ก 6                                                                                    </t>
  </si>
  <si>
    <t xml:space="preserve">ลิควิดแบบเทป                                                                                        </t>
  </si>
  <si>
    <t xml:space="preserve">ตะกร้าพลาสติก ขนาด A4                                                                               </t>
  </si>
  <si>
    <t xml:space="preserve">แมกเนติก แอร์30A                                                                                    </t>
  </si>
  <si>
    <t xml:space="preserve">คาปาแอร์ 50 ไมโคร                                                                                   </t>
  </si>
  <si>
    <t>ลูก</t>
  </si>
  <si>
    <t xml:space="preserve">คาปาแอร์ 60 ไมโคร                                                                                   </t>
  </si>
  <si>
    <t xml:space="preserve">แผ่นกรองอากาศ เครื่องฟอกอากาศ Sharp  EP-F40 TA-W HEPA+Carbon                                        </t>
  </si>
  <si>
    <t xml:space="preserve">แผ่นกรองอากาศ เครื่องฟอกอากาศ Sharp  KC-840 TA-HEPA+Deoforizing+Humiditying                         </t>
  </si>
  <si>
    <t xml:space="preserve">นาฬิกาจับเวลา                                                                                       </t>
  </si>
  <si>
    <t xml:space="preserve">เครื่องคิดเลข Casio DC-12M                                                                          </t>
  </si>
  <si>
    <t xml:space="preserve">เครื่องคิดเลข Casio รุ่น DX-120 ST 12 หลัก                                                          </t>
  </si>
  <si>
    <t xml:space="preserve">เก้าอี้พลาสติก                                                                                      </t>
  </si>
  <si>
    <t xml:space="preserve">เครื่องคิดเลข Casio WD-320 MT   </t>
  </si>
  <si>
    <t xml:space="preserve">เครื่องคิดเลข Casio GX-120 B </t>
  </si>
  <si>
    <t xml:space="preserve">กระดาษปริ้นเครื่องนึ่ง                                                                              </t>
  </si>
  <si>
    <t xml:space="preserve">ล้อหมึกPB3-208 Black Rear                                                                           </t>
  </si>
  <si>
    <t xml:space="preserve">กระดาษต่อเนื่องเคมี 9 x 5.5  3 ชั้น                                                                 </t>
  </si>
  <si>
    <t>ลัง</t>
  </si>
  <si>
    <t xml:space="preserve">กระดาษปริ้นเครื่องEO ทรงเหลี่ยม                                                                     </t>
  </si>
  <si>
    <t xml:space="preserve">เข็มกลัด 1 นิ้ว                                                                                     </t>
  </si>
  <si>
    <t xml:space="preserve">เข็มกลัด 2 นิ้ว                                                                                     </t>
  </si>
  <si>
    <t xml:space="preserve">ST.DT Size 100x60 mm 730                                                                            </t>
  </si>
  <si>
    <t xml:space="preserve">ตู้ลิ้นชักพลาสติก 4 ชั้น                                                                            </t>
  </si>
  <si>
    <t xml:space="preserve">Supper Vellum Stickers 5 x 2.5 cm.                                                                  </t>
  </si>
  <si>
    <t>ชั้นมีล้อ สีขาว</t>
  </si>
  <si>
    <t>ตู้ลอย</t>
  </si>
  <si>
    <t>3 ชั้นแฟชั่นบล็อค ประตูกุญแจ</t>
  </si>
  <si>
    <t>ตะกร้าเหล็กใส่ของ ขนาด 47*20*28 ซม</t>
  </si>
  <si>
    <t>กล่องเครื่องมือ</t>
  </si>
  <si>
    <t xml:space="preserve">กล่องพลาสติกฝาล็อค ขนาด 16*25 ซม.                                                                   </t>
  </si>
  <si>
    <t>ฉากบังตา</t>
  </si>
  <si>
    <t>แฟ้มเอกสารขนาดใหญ่</t>
  </si>
  <si>
    <t>รถเข็นแฟ้ม med. Profile.</t>
  </si>
  <si>
    <t>เก้าอี้หัวกลม สำหรับญาติผู้ป่วยนั่งข้างเตียง</t>
  </si>
  <si>
    <t>เครื่องสแกนบาร์โค้ดไร้สาย (ระบบคิว)</t>
  </si>
  <si>
    <t>นาฬิกาดิจิตอล ติดผนัง</t>
  </si>
  <si>
    <t>เครื่องมือทดสอบทางเชาว์ปัญญา spm</t>
  </si>
  <si>
    <t xml:space="preserve">การ์ดยา F-IPD-019/1                                                             </t>
  </si>
  <si>
    <t xml:space="preserve">การ์ดยา F-IPD-019/2                                                             </t>
  </si>
  <si>
    <t xml:space="preserve">การ์ดยา F-IPD-019/3                                                             </t>
  </si>
  <si>
    <t xml:space="preserve">ใบ Orders forone day                                                            </t>
  </si>
  <si>
    <t xml:space="preserve">ใบคำสั่งการรักษาของแพทย์                                                        </t>
  </si>
  <si>
    <t xml:space="preserve">ใบติด IV(F-IPD-020)                                                             </t>
  </si>
  <si>
    <t xml:space="preserve">ใบติดรายงานผลการชันสูตรคลินิค(F-IPD-010)                                        </t>
  </si>
  <si>
    <t xml:space="preserve">ใบนัดผู้ป่วยกระดาษต่อเนื่อง ( สีขาว )                                                      </t>
  </si>
  <si>
    <t xml:space="preserve">แบบบันทึกการให้ยา(F-IPD-007)                                                    </t>
  </si>
  <si>
    <t xml:space="preserve">ใบบันทึกทางการพยาบาล(F-IPD-009)                                                 </t>
  </si>
  <si>
    <t xml:space="preserve">ใบรายการยาผู้ป่วยใน                                                             </t>
  </si>
  <si>
    <t xml:space="preserve">ใบส่งตรวจและแจ้งผลเอ็กเรย์(F-IPD-011)                                           </t>
  </si>
  <si>
    <t xml:space="preserve">ป้ายหน้าเตียงการ์ดแข็ง(F-IPD-001)                                               </t>
  </si>
  <si>
    <t xml:space="preserve">ทะเบียนนำส่ง-รับอุปกรณ์การแพทย์ เล่ม1                                           </t>
  </si>
  <si>
    <t xml:space="preserve">แบบบันทึกประวัติและประเมินภาวะสุขภาพ                           </t>
  </si>
  <si>
    <t xml:space="preserve">แบบบันทึกการวางแผนจำหน่วยผู้ป่วย (สีชมพู)                                       </t>
  </si>
  <si>
    <t xml:space="preserve">แบบบันทึกสัญญาณระบบประสาทและสมอง                                                </t>
  </si>
  <si>
    <t xml:space="preserve">แบบบันทึกสำหรับผู้ป่วยเบาหวานประจำตึกผู้ป่วย                                    </t>
  </si>
  <si>
    <t xml:space="preserve">แบบจำแนกประเภทผู้ป่วย                                                           </t>
  </si>
  <si>
    <t xml:space="preserve">แบบประเมินสภาพผู้ป่วยต่อเนื่องด้านร่างกาย จิตใจเขียว ( Focus list )                       </t>
  </si>
  <si>
    <t xml:space="preserve">ใบแสดงความยินยอมให้แพทย์หรือคณะทำการรักษา(ใหม่)                                  </t>
  </si>
  <si>
    <t xml:space="preserve">ใบสั่งจ่ายยาเสพติดให้โทษในประเภท 2                                              </t>
  </si>
  <si>
    <t xml:space="preserve">บัตรนัดล้างแผลผ่าตัดและตัดไหม                                                   </t>
  </si>
  <si>
    <t xml:space="preserve">ทะเบียนเบิก-จ่ายผ้า                                                             </t>
  </si>
  <si>
    <t xml:space="preserve">ใบยินยอมให้แพทย์ทำการผ่าตัดหรือทำหัตถการ                                        </t>
  </si>
  <si>
    <t xml:space="preserve">ใบวัดสัญญาณชีพผู้ป่วยประจำวัน                                                   </t>
  </si>
  <si>
    <t xml:space="preserve">ทะเบียนนำส่ง-รับอุปกรณ์การแพทย์ เล่ม2                                           </t>
  </si>
  <si>
    <t xml:space="preserve">ทะเบียนนำส่ง-รับอุปกรณ์การแพทย์ เล่ม3                                           </t>
  </si>
  <si>
    <t xml:space="preserve">แบบประเมินและบันทึกทางการพยาบาลขณะรับใหม่                                       </t>
  </si>
  <si>
    <t xml:space="preserve">ใบ Summary (Discharge)                                                          </t>
  </si>
  <si>
    <t xml:space="preserve">แบบฟอร์มปรอท(ฟอร์มใหม่)                                                         </t>
  </si>
  <si>
    <t>แบบประเมินความเสี่ยงต่อการพลัดตกหกล้ม</t>
  </si>
  <si>
    <t>แบบบันทึกการเฝ้าระวังการเกิดแผลกดทับ</t>
  </si>
  <si>
    <t>แบบบันทึกทางการพยาบาล ( วิตกกังวล )</t>
  </si>
  <si>
    <t>แบบวางแผนและปฏิบัติการพยาบาล (พลัดตกหกล้ม)</t>
  </si>
  <si>
    <t xml:space="preserve">ใบสั่งยา                                                                                            </t>
  </si>
  <si>
    <t xml:space="preserve">กล่อง          </t>
  </si>
  <si>
    <t xml:space="preserve">สติกเกอร์ขยะ                                                                                        </t>
  </si>
  <si>
    <t xml:space="preserve">ดวง            </t>
  </si>
  <si>
    <t xml:space="preserve">ใบบันทึกทางการพยาบาล ทารกเกิดวันที่ (ห้องคลอด)                                                      </t>
  </si>
  <si>
    <t xml:space="preserve">เล่ม           </t>
  </si>
  <si>
    <t xml:space="preserve">บัตรบันทึกผู้รับบริการผู้ป่วยนอก (OPD card)                                                                              </t>
  </si>
  <si>
    <t xml:space="preserve">ใบ             </t>
  </si>
  <si>
    <t xml:space="preserve">แบบบันทึกประวัติและการตรวจร่างกายผู้ป่วยในคลอด                                                      </t>
  </si>
  <si>
    <t xml:space="preserve">สมุดประจำตัวผู้ป่วยคลินิกวาร์ฟาริน                                                                  </t>
  </si>
  <si>
    <t xml:space="preserve">ใบคำสั่งการรักษของแพทย์เคมี 2 ชั้น ห้องคลอด (ลูก)                                                   </t>
  </si>
  <si>
    <t xml:space="preserve">แบบจำแนกประเภทผู้ป่วย (ห้องคลอด)                                                                    </t>
  </si>
  <si>
    <t xml:space="preserve">แบบรายงานการฉีดวัคซีนหรือสัมผัสโรคพิษสุนัขบ้า                                                       </t>
  </si>
  <si>
    <t xml:space="preserve">แบบ รพ.48 (งานเคมีคลีนิค)เขียวแก่                                                                   </t>
  </si>
  <si>
    <t xml:space="preserve">สมุดบันทึกสุขภาพในการดูแลรักษาตนเอง                                                                 </t>
  </si>
  <si>
    <t xml:space="preserve">แบบ รพ.50 (งานภูมิคุ้มกันวิทยา)สีเขียว                                                              </t>
  </si>
  <si>
    <t xml:space="preserve">แบบบันทึกประสิทธิภาพการให้นมแม่(LATCH )                                                             </t>
  </si>
  <si>
    <t xml:space="preserve">ใบกรอกประวัติผู้ป่วยใหม่                                                                            </t>
  </si>
  <si>
    <t xml:space="preserve">ใบเสร็จรับเงิน(กระดาษต่อเนื่องเคมี 2 ชั้น ขนาด 8x7)                                                 </t>
  </si>
  <si>
    <t xml:space="preserve">ใบบันทึกทางการพยาบาลมารดา(ห้องคลอด)                                                                 </t>
  </si>
  <si>
    <t xml:space="preserve">ใบเตรียมและส่งผู้รับบริการผ่าตัด(OR)                                                                </t>
  </si>
  <si>
    <t>ใบคำสั่งการรักษาของแพทย์ D/C เคมี 2 ชั้น (ห้องคลอด)</t>
  </si>
  <si>
    <t xml:space="preserve">ใบคำสั่งการรักษาของแพทย์ เคมี 2 ชั้น                                                                </t>
  </si>
  <si>
    <t xml:space="preserve">แบบบันทึกการให้คำปรึกษาก่อนการตรวจหาการติดเชื้อ HIV                                                 </t>
  </si>
  <si>
    <t xml:space="preserve">แบบ Labboratry Pesults                                                                              </t>
  </si>
  <si>
    <t xml:space="preserve">แบบ Clinical Risk and Care plan Summary                                                             </t>
  </si>
  <si>
    <t xml:space="preserve">หนังสือรับรองการตาย                                                                                 </t>
  </si>
  <si>
    <t xml:space="preserve">แผ่นต่อ OPD การ์ด                                                                                       </t>
  </si>
  <si>
    <t xml:space="preserve">แบบ รพ.49 (งานตรวจเชื้อเเบคทีเรีย)                                                                   </t>
  </si>
  <si>
    <t xml:space="preserve">แบบ LABORATORY (งานโลหิตวิทยา) ชมพู                                                                 </t>
  </si>
  <si>
    <t xml:space="preserve">แบบแผนการพยาบาลมารดาหลังคลอด                                                                        </t>
  </si>
  <si>
    <t xml:space="preserve">แบบประเมินความเสี่ยงต่อการเกิดภาวะติดเชื้อ                                                          </t>
  </si>
  <si>
    <t xml:space="preserve">แบบบันทึกทางการพยาบาล รับย้ายมารดาหลังคลอดจาก LR 4 ใบ/ชุด                                           </t>
  </si>
  <si>
    <t xml:space="preserve">แบบบันทึกทางการพยาบาล รับย้ายมารดาหลังคลอดจาก OR โดยรถเข็น 5 ใบ/ชุด                                 </t>
  </si>
  <si>
    <t xml:space="preserve">สมุดส่งผู้ป่วยไปรับการตรวจหรือรักษาต่อ บส.08 3 ใบ ปรุฉีก 2 ใบ พิมพ์ 2 หน้า                          </t>
  </si>
  <si>
    <t xml:space="preserve">แบบฟอร์มการส่งตรวจเอ 5 แบบอ่อน Ag Test Kit สีเขียว                                                  </t>
  </si>
  <si>
    <t xml:space="preserve">ใบดมยา เคมี 2 ชั้น                                                                                  </t>
  </si>
  <si>
    <t xml:space="preserve">แบบบันทึกการเยี่ยมผู้ป่วยหลังได้รับยาระงับความรู้สึก                                                </t>
  </si>
  <si>
    <t xml:space="preserve">แบบประเมินก่อนให้ยาระงับความรู้สึก                                                                  </t>
  </si>
  <si>
    <t xml:space="preserve">แบบหนังสือมอบอำนาจและคำรับรองผู้ประสบภัย 3 ใบ/ชุด                                                   </t>
  </si>
  <si>
    <t xml:space="preserve">สมุดบันทึกปัสสาวะ                                                                                   </t>
  </si>
  <si>
    <t xml:space="preserve">ใบนิติเวช                                                                                           </t>
  </si>
  <si>
    <t xml:space="preserve">แบบประเมินอาการผู้ป่วยในห้องฟักฟื้น                                                                 </t>
  </si>
  <si>
    <t xml:space="preserve">แบบบันทึกทางการพยาบาล (ICU)                                                                         </t>
  </si>
  <si>
    <t xml:space="preserve">แบบจำแนกประเภทมารดา/ทารก                                                                            </t>
  </si>
  <si>
    <t xml:space="preserve">ใบตรวจร่างกาย  Concious                                                                             </t>
  </si>
  <si>
    <t xml:space="preserve">ใบคำสั่งการรักษาของแพทย์ 4 ใบต่อ 1 ชุด                                                              </t>
  </si>
  <si>
    <t xml:space="preserve">ใบคำสั่งการรักษาของแพทย์ เคมี 2 ชั้น (ห้วยเหนือ)                                                    </t>
  </si>
  <si>
    <t xml:space="preserve">ใบเสร็จรับเงินมัดจำ                                                                                 </t>
  </si>
  <si>
    <t xml:space="preserve">ใบแสดงความยินยอมให้แพทย์ทำการผ่าตัด                                                                 </t>
  </si>
  <si>
    <t>แบบ summary general รง.501 สีเขียว</t>
  </si>
  <si>
    <t>แบบ summary general รง.502 สีน้ำตาล</t>
  </si>
  <si>
    <t>แบบ summary general รง.503 สีฟ้า</t>
  </si>
  <si>
    <t>เอกสารชุดพรบ.ใบแนะนำ (F-PLA-005) สีชมพู</t>
  </si>
  <si>
    <t>แบบ OPD การ์ด (การ์ดการ์ตูน)</t>
  </si>
  <si>
    <t>ใบรับรองบิดาของบุตร</t>
  </si>
  <si>
    <t>แบบ Patient name</t>
  </si>
  <si>
    <t>แบบ Discharge Summary (ห้องคลอด)</t>
  </si>
  <si>
    <t xml:space="preserve">แบบ Partograph (ห้องคลอด) </t>
  </si>
  <si>
    <t xml:space="preserve">ตรายาง บ.วิริยะประกันภัย                                                                            </t>
  </si>
  <si>
    <t xml:space="preserve">อัน            </t>
  </si>
  <si>
    <t xml:space="preserve">ตรายาง บ.กลางคุ้มครองผู้ประสบภัย                                                                    </t>
  </si>
  <si>
    <t xml:space="preserve">ตรายาง IC                                                                                           </t>
  </si>
  <si>
    <t xml:space="preserve">ตรายาง ARI                                                                                          </t>
  </si>
  <si>
    <t xml:space="preserve">ตรายาง ออกเลข Authen code แล้ว                                                                      </t>
  </si>
  <si>
    <t xml:space="preserve">ตรายาง ลงทะเบียนแล้ว                                                                                </t>
  </si>
  <si>
    <t xml:space="preserve">ตรายาง ลงทะเบียนแล้ว (CHN)                                                                          </t>
  </si>
  <si>
    <t xml:space="preserve">ตรายาง NAP Number                                                                                   </t>
  </si>
  <si>
    <t xml:space="preserve">ตรายาง CXR ห้อง 12                                                                                  </t>
  </si>
  <si>
    <t xml:space="preserve">ตรายาง ครุฑ                                                                                         </t>
  </si>
  <si>
    <t xml:space="preserve">ตรายาง งูพันคบเพลิง                                                                                 </t>
  </si>
  <si>
    <t xml:space="preserve">ตรายาง ส่งทำนัดที่ห้องผ่าตัด                                                                        </t>
  </si>
  <si>
    <t xml:space="preserve">ตรายาง   X-RAY                                                                                      </t>
  </si>
  <si>
    <t xml:space="preserve">ตรายาง  คู่ฉบับ                                                                                     </t>
  </si>
  <si>
    <t xml:space="preserve">ตรายาง นำบุตรมาด้วยทุกครั้ง                                                                         </t>
  </si>
  <si>
    <t xml:space="preserve">ตรายาง ส่ง ER                                                                                       </t>
  </si>
  <si>
    <t xml:space="preserve">ตรายาง ส่งพบอายุรแพทย์                                                                              </t>
  </si>
  <si>
    <t xml:space="preserve">ตรายาง FBS TG LDL Cr K                                                                              </t>
  </si>
  <si>
    <t xml:space="preserve">ตรายาง FBS TG LDL Cr K HBa1C MA                                                                     </t>
  </si>
  <si>
    <t xml:space="preserve">ตรายาง ด้ามไม้ขนาดใหญ่                                                                              </t>
  </si>
  <si>
    <t xml:space="preserve">ตรายาง งดน้ำงดอาหารหลัง 2 ทุ่ม                                                                      </t>
  </si>
  <si>
    <t xml:space="preserve">ตรายาง jaundice work up                                                                             </t>
  </si>
  <si>
    <t xml:space="preserve">ตรายาง นพ. ……………………………..                                                                    </t>
  </si>
  <si>
    <t xml:space="preserve">ตรายาง พญ. …………………………...                                                                         </t>
  </si>
  <si>
    <t xml:space="preserve">ตรายาง เจ้าหน้าที่ </t>
  </si>
  <si>
    <t xml:space="preserve">ตรายาง   จ่ายแล้ว (การเงิน)                                                                        </t>
  </si>
  <si>
    <t xml:space="preserve">ตรายาง ใบเสร็จเล่มที่                                                                              </t>
  </si>
  <si>
    <t>ตรายาง โลโก้โรงพยาบาลขุขันธ์</t>
  </si>
  <si>
    <t xml:space="preserve">ยางใน 2.5 ขอบ 17                                                                                    </t>
  </si>
  <si>
    <t xml:space="preserve">เส้น   </t>
  </si>
  <si>
    <t xml:space="preserve">ผ้าเบรก                                                                                    </t>
  </si>
  <si>
    <t xml:space="preserve">อัน  </t>
  </si>
  <si>
    <t xml:space="preserve">แบตเตอร์รี่ 12 V 36 Ah                                                                              </t>
  </si>
  <si>
    <t xml:space="preserve">ตัว  </t>
  </si>
  <si>
    <t xml:space="preserve">ยางในรถจักรยานยนต์ 2.25/17                                                                          </t>
  </si>
  <si>
    <t xml:space="preserve">ไฟไซเรน LED TB 8401 แดง-น้ำเงิน 60 Cm.                                                              </t>
  </si>
  <si>
    <t xml:space="preserve">ชุด   </t>
  </si>
  <si>
    <t xml:space="preserve">ล้อ 6 นิ้ว แป้นหมุน                                                                                 </t>
  </si>
  <si>
    <t xml:space="preserve">ล้อ  </t>
  </si>
  <si>
    <t xml:space="preserve">ล้อ 6 นิ้ว แป้นตาย                                                                                  </t>
  </si>
  <si>
    <t xml:space="preserve">ล้อ   </t>
  </si>
  <si>
    <t xml:space="preserve">ประกับพร้อมสายคันเร่ง                                                                               </t>
  </si>
  <si>
    <t xml:space="preserve">ชุด  </t>
  </si>
  <si>
    <t xml:space="preserve">ไฟไซเรน LED TB8410 แดง-น้ำเงิน 120 CM พร้อมติดตั้ง                                                  </t>
  </si>
  <si>
    <t xml:space="preserve">ล้อยาง 2 นิ้ว แป้นหมุน                                                                              </t>
  </si>
  <si>
    <t xml:space="preserve">คาร์บูเรเตอร์ เครื่องมอเตอร์ไซต์                                                                      </t>
  </si>
  <si>
    <t xml:space="preserve">ล้อ Electomotive 13 นิ้วล้อหน้า                                                                     </t>
  </si>
  <si>
    <t xml:space="preserve">ชิ้น </t>
  </si>
  <si>
    <t xml:space="preserve">ล้อ Electomotive 13 นิ้วล้อหลัง                                                                     </t>
  </si>
  <si>
    <t>น้ำมันเชื้อเพลิง</t>
  </si>
  <si>
    <t>ลิตร</t>
  </si>
  <si>
    <t>(แก๊สโซฮอล 91,แก๊สโซฮอล 95, เบนซิน,</t>
  </si>
  <si>
    <t>ดีเซลหมุนเร็ว, ดีเซล B7, ดีเซล B10)</t>
  </si>
  <si>
    <t>แก๊สหุงต้ม (ขนาด 15 ลิตร, ขนาด 48 ลิตร)</t>
  </si>
  <si>
    <t>ถัง</t>
  </si>
  <si>
    <t>บล็อคลอย 2x4 นิ้ว</t>
  </si>
  <si>
    <t xml:space="preserve">บัลลาส 18 W </t>
  </si>
  <si>
    <t xml:space="preserve">บัลลาส 36 W </t>
  </si>
  <si>
    <t>เบรคเกอร์ 30 A</t>
  </si>
  <si>
    <t xml:space="preserve">พัดลมโคจร 16นิ้ว </t>
  </si>
  <si>
    <t xml:space="preserve">พัดลมติดผนัง 16นิ้ว </t>
  </si>
  <si>
    <t xml:space="preserve">เฟืองส่ายพัดลมโคจร </t>
  </si>
  <si>
    <t xml:space="preserve">โฟโต้สวิตช์ </t>
  </si>
  <si>
    <t xml:space="preserve">ยางรองขอบจานเครื่องปั่นฮีมาโตคริต </t>
  </si>
  <si>
    <t xml:space="preserve">รันนิ่งคาปาซิเตอร์ 45 MFD-370V </t>
  </si>
  <si>
    <t xml:space="preserve">รันนิ่งคาปาซิเตอร์25MFD-420V </t>
  </si>
  <si>
    <t xml:space="preserve">รันนิ่งคาปาซิเตอร์35MFD-450V </t>
  </si>
  <si>
    <t xml:space="preserve">รันนิ่งคาปาซิเตอร์60MFD-450V </t>
  </si>
  <si>
    <t xml:space="preserve">รางเดินสายไฟ MT 1225 </t>
  </si>
  <si>
    <t xml:space="preserve">รางเดินสายไฟ MT 1632 </t>
  </si>
  <si>
    <t>รางเดินสายไฟ MT 2040</t>
  </si>
  <si>
    <t xml:space="preserve">รางเดินสายไฟหลังเต่า   </t>
  </si>
  <si>
    <t>รูมเทอร์โมสตัท มีสาย Econo</t>
  </si>
  <si>
    <t>สตาร์ทเตอร์ ok</t>
  </si>
  <si>
    <t>สวิตท์ปิด-เปิดไฟ ok</t>
  </si>
  <si>
    <t xml:space="preserve">สายโทรศัพท์ 4 คอ (สีเหลือง) </t>
  </si>
  <si>
    <t>เมตร</t>
  </si>
  <si>
    <t xml:space="preserve">สายไฟ THW 1x1.5  สีเขียว </t>
  </si>
  <si>
    <t xml:space="preserve">สายไฟ VAF 2x1.5 </t>
  </si>
  <si>
    <t xml:space="preserve">สายไฟ VAF 2x2.5 </t>
  </si>
  <si>
    <t xml:space="preserve">สายไฟ VAF 4x2.5 </t>
  </si>
  <si>
    <t xml:space="preserve">หน้ากาก 1 ช่อง </t>
  </si>
  <si>
    <t xml:space="preserve">หน้ากาก 2 ช่อง </t>
  </si>
  <si>
    <t xml:space="preserve">หน้ากาก 3 ช่อง </t>
  </si>
  <si>
    <t xml:space="preserve">หลอดไฟ Halogen 12VDC 20W </t>
  </si>
  <si>
    <t xml:space="preserve">หลอดไฟ Supelux 25W 220VAC </t>
  </si>
  <si>
    <t xml:space="preserve">หลอดไฟตะเกียบ 8W </t>
  </si>
  <si>
    <t xml:space="preserve">หลอดไฟตะเกียบ 14W </t>
  </si>
  <si>
    <t xml:space="preserve">หลอดไฟตะเกียบ 18W </t>
  </si>
  <si>
    <t>หลอดไฟฟลูออเรสเซนต์ 18W</t>
  </si>
  <si>
    <t xml:space="preserve">หลอดไฟฟลูออเรสเซนต์ 36W </t>
  </si>
  <si>
    <t>ปลั๊กไฟแบบมีสายดิน</t>
  </si>
  <si>
    <t xml:space="preserve">พุกพลาสติค </t>
  </si>
  <si>
    <t>ผ้าเทปพันสายไฟ</t>
  </si>
  <si>
    <t>สกรูดำ</t>
  </si>
  <si>
    <t>ปลั๊กไฟตัวผู้</t>
  </si>
  <si>
    <t>หลอดไฟฟลูออเรสเซนต์LED 18W</t>
  </si>
  <si>
    <t>หลอดไฟฟลูออเรสเซนต์LED 9W</t>
  </si>
  <si>
    <t xml:space="preserve">สายไฟ VAF 2x2x2.5 </t>
  </si>
  <si>
    <t xml:space="preserve">สายไฟ VCT 2x1.5 </t>
  </si>
  <si>
    <t xml:space="preserve">สายไฟ VCT 2x2.5 </t>
  </si>
  <si>
    <t xml:space="preserve">สายไฟ VCT 3x2.5 </t>
  </si>
  <si>
    <t>วัสดุไฟฟ้าอื่นๆ</t>
  </si>
  <si>
    <t xml:space="preserve">กล้องวงจรปิด 2 ล้านพิกเซล                                                                           </t>
  </si>
  <si>
    <t xml:space="preserve">Swiching Power Supply 12 Vdc 5000 mah                                                               </t>
  </si>
  <si>
    <t xml:space="preserve">ตัว </t>
  </si>
  <si>
    <t xml:space="preserve">ไมค์ลอย                                                                                             </t>
  </si>
  <si>
    <t xml:space="preserve">ชุด </t>
  </si>
  <si>
    <t xml:space="preserve">กล่องรับสัญญาณดาวเทียม                                                                              </t>
  </si>
  <si>
    <t xml:space="preserve">เครื่อง </t>
  </si>
  <si>
    <t xml:space="preserve">ไมค์ลอยชนิดถือคู่                                                                                   </t>
  </si>
  <si>
    <t xml:space="preserve">Adaptor Swiching DVR 12 Vdc 3 Amp                                                                   </t>
  </si>
  <si>
    <t xml:space="preserve">กล้องติดรถยนต์ บันทึก หน้า-หลัง 64 GB                                                               </t>
  </si>
  <si>
    <t xml:space="preserve">กล้องวงจรปิด เลนส์ 2.8 mm                                                                           </t>
  </si>
  <si>
    <t xml:space="preserve">Adaptor 12v 2000 mAh                                                                                </t>
  </si>
  <si>
    <t xml:space="preserve">กล้องวงจรปิด ความละเอียด 2 ล้านพิกเซล                                                               </t>
  </si>
  <si>
    <t xml:space="preserve">ไมค์ประชุม NPE CF-50DR                                                                              </t>
  </si>
  <si>
    <t xml:space="preserve">สายไมค์ประชุม                                                                                       </t>
  </si>
  <si>
    <t xml:space="preserve">เส้น  </t>
  </si>
  <si>
    <t xml:space="preserve">ไมค์คอมพิวเตอร์ตั้งโตะ                                                                              </t>
  </si>
  <si>
    <t xml:space="preserve">ลำโพงคอมพิวเตอร์                                                                                    </t>
  </si>
  <si>
    <t xml:space="preserve">ดอกไม้ประดิษฐ์                                                                                      </t>
  </si>
  <si>
    <t xml:space="preserve">เสื่อลำแพน                                                                                          </t>
  </si>
  <si>
    <t xml:space="preserve">แพ็ค  </t>
  </si>
  <si>
    <t xml:space="preserve">ดอกเลา                                                                                              </t>
  </si>
  <si>
    <t xml:space="preserve">มัด  </t>
  </si>
  <si>
    <t xml:space="preserve">Balun Video 600 M 5 Mp                                                                              </t>
  </si>
  <si>
    <t xml:space="preserve">ไมโครโฟน USB </t>
  </si>
  <si>
    <t xml:space="preserve">กล้อง Webcam </t>
  </si>
  <si>
    <t>ชุดลำโพง (ระบบคิว)</t>
  </si>
  <si>
    <t>ตลับ Brother LC-3619XL  BK (Original)</t>
  </si>
  <si>
    <t>ตลับ</t>
  </si>
  <si>
    <t xml:space="preserve">ตลับ Brother LC-3617XL  C (Original)    </t>
  </si>
  <si>
    <t xml:space="preserve">ตลับ Brother LC-3617XL  M (Original)   </t>
  </si>
  <si>
    <t xml:space="preserve">ตลับ Brother LC-3617XL  Y (Original)      </t>
  </si>
  <si>
    <t xml:space="preserve">Mono Toner HP Q2612A                                                            </t>
  </si>
  <si>
    <t xml:space="preserve">Ribbon Cartridge EPSON LQ -300                                                  </t>
  </si>
  <si>
    <t xml:space="preserve">Mono Toner Samsung MLT-D108S                                                    </t>
  </si>
  <si>
    <t xml:space="preserve">แผ่น CD                                                                         </t>
  </si>
  <si>
    <t xml:space="preserve">USB Optical Mouse                                                               </t>
  </si>
  <si>
    <t xml:space="preserve">Ink Cartridge Canon PG-810 black                                                </t>
  </si>
  <si>
    <t xml:space="preserve">Ink Cartridge Canon PG-811 Color                                                </t>
  </si>
  <si>
    <t xml:space="preserve">Refill Ink Epson black                                                          </t>
  </si>
  <si>
    <t xml:space="preserve">Refill Ink Epson cyan                                                           </t>
  </si>
  <si>
    <t xml:space="preserve">Refill Ink Epson  magenta                                                       </t>
  </si>
  <si>
    <t xml:space="preserve">Refill Ink Epson  yellow                                                        </t>
  </si>
  <si>
    <t xml:space="preserve">Mono Toner canon  Fx-9                                                          </t>
  </si>
  <si>
    <t xml:space="preserve">Refill Ink Canon  black                                                         </t>
  </si>
  <si>
    <t xml:space="preserve">Refill Ink Canon Cyan                                                           </t>
  </si>
  <si>
    <t xml:space="preserve">Refill Ink Canon Magenta                                                        </t>
  </si>
  <si>
    <t xml:space="preserve">Refill Ink Canon Yellow                                                         </t>
  </si>
  <si>
    <t xml:space="preserve">Mono Toner HP CE285A                                                            </t>
  </si>
  <si>
    <t xml:space="preserve">Mono Toner Samsung MLT-D109S ( SCX-4300) </t>
  </si>
  <si>
    <t xml:space="preserve">Color Toner HP CE312A 126A  Yellow                                              </t>
  </si>
  <si>
    <t xml:space="preserve">Color Toner HP CE310A 126A Black                                                </t>
  </si>
  <si>
    <t xml:space="preserve">Color Toner HP CE313A 126A  Magenta                                             </t>
  </si>
  <si>
    <t xml:space="preserve">MonoToner HP CE278A                                                             </t>
  </si>
  <si>
    <t xml:space="preserve">USB Keyboard                                                                    </t>
  </si>
  <si>
    <t xml:space="preserve">Color Toner HP CE311A 126A Cyan                                                 </t>
  </si>
  <si>
    <t xml:space="preserve">Mono Toner Brother TN-2280                                                      </t>
  </si>
  <si>
    <t xml:space="preserve">Mono Toner Brother TN-2060                                                      </t>
  </si>
  <si>
    <t xml:space="preserve">Ribbon Catridge Epson LQ-310                                                    </t>
  </si>
  <si>
    <t xml:space="preserve">Mono Toner Canon 325                                                           </t>
  </si>
  <si>
    <t xml:space="preserve">Color Fuji xerox CT201632 Black                                                 </t>
  </si>
  <si>
    <t xml:space="preserve">Color Fuji xerox CT201633 Cyan                                                  </t>
  </si>
  <si>
    <t xml:space="preserve">Color Fuji xerox CT201634 Magenta                                               </t>
  </si>
  <si>
    <t xml:space="preserve">Color Fuji xerox CT201634 Yellow                                                </t>
  </si>
  <si>
    <t xml:space="preserve">Ribbon Catridge Epson LQ-630                                             </t>
  </si>
  <si>
    <t xml:space="preserve">Refill ink Brother black </t>
  </si>
  <si>
    <t xml:space="preserve">Refill ink Brother Cyan </t>
  </si>
  <si>
    <t xml:space="preserve">Refill ink Brother Margenta </t>
  </si>
  <si>
    <t>Refill ink Brother Yellow</t>
  </si>
  <si>
    <t>Mono Toner Brother TN-2380</t>
  </si>
  <si>
    <t>Mono Toner HP CF79A</t>
  </si>
  <si>
    <t xml:space="preserve">Mono Toner Canon 337 </t>
  </si>
  <si>
    <t>Mono Toner Brother TN-2480</t>
  </si>
  <si>
    <t>Mono Toner HP 107A</t>
  </si>
  <si>
    <t>Mono Brother TN 1000</t>
  </si>
  <si>
    <t>Fuji Xerox Docuprint P275 dw</t>
  </si>
  <si>
    <t>หมึกเติม Brother BTD 60 Bk</t>
  </si>
  <si>
    <t xml:space="preserve">Drum Brother DR-2255   </t>
  </si>
  <si>
    <t>Drum Brother DR-2355</t>
  </si>
  <si>
    <t>Drum Brother DR-2455</t>
  </si>
  <si>
    <t xml:space="preserve">Drum Fujixerox CT351134   </t>
  </si>
  <si>
    <t>Mono Toner HP 30A</t>
  </si>
  <si>
    <t xml:space="preserve">หมึก Brother TN - 263 Bk                                                                            </t>
  </si>
  <si>
    <t xml:space="preserve">หมึก Brother TN - 263 M                                                                             </t>
  </si>
  <si>
    <t xml:space="preserve">กล่อง </t>
  </si>
  <si>
    <t xml:space="preserve">หมึก Brother TN - 263 C                                                                             </t>
  </si>
  <si>
    <t xml:space="preserve">กล่อง  </t>
  </si>
  <si>
    <t xml:space="preserve">หมึก Brother TN - 263 Y                                                                             </t>
  </si>
  <si>
    <t xml:space="preserve">หมึกเติม Freejet Canon                                                                              </t>
  </si>
  <si>
    <t xml:space="preserve">ขวด </t>
  </si>
  <si>
    <t xml:space="preserve">หมึกเติม Epson 003                                                                                  </t>
  </si>
  <si>
    <t xml:space="preserve">Power Supply Aero Cool Superb 600 Watts                                                             </t>
  </si>
  <si>
    <t xml:space="preserve">HDMI Splitter 1:4                                                                                   </t>
  </si>
  <si>
    <t xml:space="preserve">Drum Laserjet HP 32 A Original                                                                      </t>
  </si>
  <si>
    <t xml:space="preserve">Micron DDR4 REG ECC RAMs 8GB Server Memory                                                          </t>
  </si>
  <si>
    <t xml:space="preserve">แถว </t>
  </si>
  <si>
    <t xml:space="preserve">1 TB Tostuba P300 Red                                                                               </t>
  </si>
  <si>
    <t xml:space="preserve">ลูก </t>
  </si>
  <si>
    <t xml:space="preserve">Cisco Module 10GBASE-SR SFP                                                                         </t>
  </si>
  <si>
    <t xml:space="preserve">PCle Lan Card TP-LINK ( TG-3468 ) Gigabit                                                           </t>
  </si>
  <si>
    <t xml:space="preserve">Plug RJ45 CAT5 AMP (100/Pack)                                                          </t>
  </si>
  <si>
    <t>แพค/ห่อ</t>
  </si>
  <si>
    <t xml:space="preserve">Fuji Xerox CT 202877 Toner Cartridge                                                                </t>
  </si>
  <si>
    <t xml:space="preserve">ตลับ  </t>
  </si>
  <si>
    <t xml:space="preserve">240 GB SSD APACER AS340                                                                             </t>
  </si>
  <si>
    <t xml:space="preserve">CAT 6 UTPCable (100m/Box ) Link                                                                     </t>
  </si>
  <si>
    <t xml:space="preserve">CAT6 UTP Cable (305m/Box)LINK (US-9116) Original                                                    </t>
  </si>
  <si>
    <t xml:space="preserve">ม้วน </t>
  </si>
  <si>
    <t xml:space="preserve">Cable HDMI M/M V.1.4 (10M)                                                                          </t>
  </si>
  <si>
    <t xml:space="preserve">เส้น </t>
  </si>
  <si>
    <t xml:space="preserve">Cable Sound PC TO SPK M/M 1:2 (10M)                                                                 </t>
  </si>
  <si>
    <t xml:space="preserve">Cable Sound USB TO Audio 3.5 MM                                                                     </t>
  </si>
  <si>
    <t xml:space="preserve">หมึก Brother 100 มล. สีดำ                                                                           </t>
  </si>
  <si>
    <t xml:space="preserve">SEAGATE EXOS 7E8 512E/4KN3.5                                                                        </t>
  </si>
  <si>
    <t xml:space="preserve">Plug RJ45 CAT5 AMP (100/Pack) Original                                                              </t>
  </si>
  <si>
    <t xml:space="preserve">แพ็ค </t>
  </si>
  <si>
    <t xml:space="preserve">RAM Server Dell 16 GB 2Rx8 DDR4 RDIMM 3200MHz                                                       </t>
  </si>
  <si>
    <t xml:space="preserve">แถว   </t>
  </si>
  <si>
    <t xml:space="preserve">SSD 2.5 SATA 250.GB (5Y) Seagate Barracuda 120                                                      </t>
  </si>
  <si>
    <t xml:space="preserve">CPU INTEL CORE15-3470 LGA 1155                                                                      </t>
  </si>
  <si>
    <t xml:space="preserve">240 GB SSD Apacer AS350                                                                             </t>
  </si>
  <si>
    <t xml:space="preserve">SATA-III (3Y) 1.TB Seagate Barracuda                                                                </t>
  </si>
  <si>
    <t xml:space="preserve">Adapter NB Lenovo 19.5V (USB Tip) 6.15A Original                                                    </t>
  </si>
  <si>
    <t xml:space="preserve">SSD (5Y) 120 GB Apacer AS340                                                                        </t>
  </si>
  <si>
    <t xml:space="preserve">mATX (NP) CM Masterbox Lite 3 L3B2-KN5N                                                             </t>
  </si>
  <si>
    <t xml:space="preserve">Gigabit Switching Hub CISCO CBS220 Smart 48-port                                                    </t>
  </si>
  <si>
    <t xml:space="preserve">PSU (Full) 600w. COOLER MASTER Elite V3                                                             </t>
  </si>
  <si>
    <t xml:space="preserve">PSU (80+Bronze) 450w. COOLER MASTER V2 230V                                                         </t>
  </si>
  <si>
    <t xml:space="preserve">256 GB SSD Apacer AS350                                                                             </t>
  </si>
  <si>
    <t>Power Supply (FULL) COOLER MASTER 600w.</t>
  </si>
  <si>
    <t xml:space="preserve">EXT.2.5 4TB WD My Passport Black (WDBPKJ0040BBK)                                                    </t>
  </si>
  <si>
    <t xml:space="preserve">แฟลซไดร์ฟ 32 GB                                                                                     </t>
  </si>
  <si>
    <t xml:space="preserve">Pantun CTL - 2000H BK                                                                               </t>
  </si>
  <si>
    <t xml:space="preserve">Pantun CTL - 2000H C/M/Y                                                                            </t>
  </si>
  <si>
    <t xml:space="preserve">ตลับ   </t>
  </si>
  <si>
    <t xml:space="preserve">PSU (80+Bronze) 550 w. COOLER MASTER MWE V2 FR                                                      </t>
  </si>
  <si>
    <t xml:space="preserve">CPU Intel Core i3 -10100                                                                            </t>
  </si>
  <si>
    <t xml:space="preserve">เซ็ท  </t>
  </si>
  <si>
    <t xml:space="preserve">RAM DDR4(2666) 8GB.                                                                                 </t>
  </si>
  <si>
    <t xml:space="preserve">แถว  </t>
  </si>
  <si>
    <t xml:space="preserve">ATX (NP) CUBIC Ajiax (Black)                                                                        </t>
  </si>
  <si>
    <t xml:space="preserve">SSD 2.5 SATA 256 GB (3Y) AS350                                                                      </t>
  </si>
  <si>
    <t xml:space="preserve">ลูก  </t>
  </si>
  <si>
    <t xml:space="preserve">BATTERY UPS 5.5 Ah,12V System                                                                       </t>
  </si>
  <si>
    <t xml:space="preserve">mATX GVIEW Chi-La C4-10 (Black)                                                                     </t>
  </si>
  <si>
    <t xml:space="preserve">Power Supply (Full) 600w CM Elite V3                                                                </t>
  </si>
  <si>
    <t xml:space="preserve">mATX (NP) CM E300L (Black/Blue)                                                                     </t>
  </si>
  <si>
    <t xml:space="preserve">USB Printer Cabke 5 m                                                                               </t>
  </si>
  <si>
    <t xml:space="preserve">256 GB SSD SATA APACER                                                                              </t>
  </si>
  <si>
    <t xml:space="preserve">DDR3(1600) 8GB Hynix                                                                                </t>
  </si>
  <si>
    <t xml:space="preserve">MATX (NP) COOLER MASTER MASTERBOX Lite 3 L3B2-KN5N                                                  </t>
  </si>
  <si>
    <t xml:space="preserve">SSD 2.5 SATA 128.GB (3Y) Apacer AS350                                                               </t>
  </si>
  <si>
    <t xml:space="preserve">BATTERY UPS 5.5Ah/12V ETECH                                                                         </t>
  </si>
  <si>
    <t xml:space="preserve">Thermal Print Head For Godex                                                                        </t>
  </si>
  <si>
    <t>พัฒนาระบบการบริหารการเงินการคลังฯ-พัฒนา Web application</t>
  </si>
  <si>
    <t>112.1 CFO Monitor</t>
  </si>
  <si>
    <t>โปรแกรม</t>
  </si>
  <si>
    <t>112.2 Claim Monitor</t>
  </si>
  <si>
    <t>License สำหรับโปรแกรมประชุมออนไลน์ Cisco WebEx (1ปี)</t>
  </si>
  <si>
    <t>วัสดุคอมพิวเตอร์</t>
  </si>
  <si>
    <t xml:space="preserve">เชือกฟาง (แบบหนา)                                                                </t>
  </si>
  <si>
    <t xml:space="preserve">น้ำยาเช็ดพื้นประจำวัน                                                           </t>
  </si>
  <si>
    <t xml:space="preserve">น้ำยาทำความสะอาดเอนกประสงค์                                                     </t>
  </si>
  <si>
    <t xml:space="preserve">น้ำยาล้างรถ                                                                     </t>
  </si>
  <si>
    <t xml:space="preserve">น้ำยาล้างจาน                                                                    </t>
  </si>
  <si>
    <t xml:space="preserve">น้ำยาเช็ดกระจก                                                                  </t>
  </si>
  <si>
    <t xml:space="preserve">น้ำยาดันฝุ่น                                                                    </t>
  </si>
  <si>
    <t xml:space="preserve">น้ำยาสบู่เหลวล้างมือ                                                            </t>
  </si>
  <si>
    <t xml:space="preserve">น้ำยาล้างห้องน้ำ(เป็ดโปร)์                                                      </t>
  </si>
  <si>
    <t xml:space="preserve">น้ำยาเคลือบเงาพื้น A                                                            </t>
  </si>
  <si>
    <t xml:space="preserve">น้ำยาแอนตี้แว็กซ์                                                               </t>
  </si>
  <si>
    <t xml:space="preserve">ผ้าห่มถูพื้น                                                                    </t>
  </si>
  <si>
    <t xml:space="preserve">พรมเช็ดเท้า                                                                     </t>
  </si>
  <si>
    <t xml:space="preserve">แผ่นขัดใหญ่                                                                     </t>
  </si>
  <si>
    <t xml:space="preserve">ผ้าอ้อมผู้ใหญ่ M                                                                </t>
  </si>
  <si>
    <t xml:space="preserve">ผ้าอ้อมผู้ใหญ่ L                                                                </t>
  </si>
  <si>
    <t xml:space="preserve">ผ้าม๊อบเล็ก                                                                     </t>
  </si>
  <si>
    <t xml:space="preserve">ช้อนจีน                                                                         </t>
  </si>
  <si>
    <t xml:space="preserve">ไม้กวาด                                                                         </t>
  </si>
  <si>
    <t xml:space="preserve">ไม้กวาดหยากไย่                                                                 </t>
  </si>
  <si>
    <t xml:space="preserve">ไม้ขนไก่                                                                        </t>
  </si>
  <si>
    <t xml:space="preserve">ไม้ถูพื้น 12"                                                                   </t>
  </si>
  <si>
    <t>ไม้รีดน้ำ</t>
  </si>
  <si>
    <t xml:space="preserve">ที่ตักขยะ                                                                       </t>
  </si>
  <si>
    <t xml:space="preserve">ไม้กวาดทางมะพร้าว(ด้ามยาว) </t>
  </si>
  <si>
    <t>ไม้ดันฝุ่น</t>
  </si>
  <si>
    <t xml:space="preserve">แปรงขัดห้องน้ำแบบสั้น                                                           </t>
  </si>
  <si>
    <t xml:space="preserve">แปรงขัดห้องน้ำแบบยาว                                                            </t>
  </si>
  <si>
    <t xml:space="preserve">สก็อตไบรท์เขียว                                                                 </t>
  </si>
  <si>
    <t xml:space="preserve">สก็อตไบรทลวด                                                                    </t>
  </si>
  <si>
    <t xml:space="preserve">สก็อตไบรทตาข่าย                                                                 </t>
  </si>
  <si>
    <t xml:space="preserve">สบู่ก้อน                                                                        </t>
  </si>
  <si>
    <t xml:space="preserve">สบู่เหลวอาบน้ำเด็ก                                                              </t>
  </si>
  <si>
    <t>สเปร์ยกำจัดยุงและแมลง</t>
  </si>
  <si>
    <t>กป.</t>
  </si>
  <si>
    <t xml:space="preserve">น้ำมันมะกอก                                                                     </t>
  </si>
  <si>
    <t xml:space="preserve">น้ำยาล้างเล็บ ญ                                                                 </t>
  </si>
  <si>
    <t xml:space="preserve">กระบอกฉีดน้ำ                                                                    </t>
  </si>
  <si>
    <t xml:space="preserve">ก้อนดับกลิ่น                                                                    </t>
  </si>
  <si>
    <t xml:space="preserve">ผงซักฟอก450 กรัม                                                                </t>
  </si>
  <si>
    <t xml:space="preserve">น้ำยาล้างจานแบบถุง 330 มล.  </t>
  </si>
  <si>
    <t xml:space="preserve">ถุงร้อน 10*15                                                                   </t>
  </si>
  <si>
    <t xml:space="preserve">ถุงร้อน 12*18                                                                   </t>
  </si>
  <si>
    <t xml:space="preserve">ถุงร้อน 14*22                                                                   </t>
  </si>
  <si>
    <t xml:space="preserve">ถุงร้อน 16*24                                                                   </t>
  </si>
  <si>
    <t xml:space="preserve">ถุงร้อน6*9                                                                      </t>
  </si>
  <si>
    <t xml:space="preserve">ถุงหิ้ว 12*20 ขาว                                                                   </t>
  </si>
  <si>
    <t xml:space="preserve">ถุงหิ้ว 6*11                                                                    </t>
  </si>
  <si>
    <t xml:space="preserve">ถุงร้อน 4 ครึ่ง *7                                                              </t>
  </si>
  <si>
    <t xml:space="preserve">ถุงร้อน 5*8                                                                     </t>
  </si>
  <si>
    <t xml:space="preserve">ถุงร้อน 16*26                                                                 </t>
  </si>
  <si>
    <t xml:space="preserve">ถุงหิ้ว 15*30 (แดง)                                                             </t>
  </si>
  <si>
    <t xml:space="preserve">ถุงขยะแดง 30"x40"                                                               </t>
  </si>
  <si>
    <t xml:space="preserve">ถุงขยะดำ  24"x28"                                                                </t>
  </si>
  <si>
    <t xml:space="preserve">ถุงขยะแดง 24"x28"                                                              </t>
  </si>
  <si>
    <t xml:space="preserve">ถุงขยะดำ  30"x40"                                                               </t>
  </si>
  <si>
    <t>ถุงหิ้ว 12 x 20 แดง</t>
  </si>
  <si>
    <t xml:space="preserve">แป้ง                                                                            </t>
  </si>
  <si>
    <t xml:space="preserve">แชมพู                                                                           </t>
  </si>
  <si>
    <t xml:space="preserve">ใบมีดโกน                                                                        </t>
  </si>
  <si>
    <t xml:space="preserve">ด้ามมีดโกน                                                                      </t>
  </si>
  <si>
    <t xml:space="preserve">ไม้จิ้มฟัน                                                                      </t>
  </si>
  <si>
    <t xml:space="preserve">ยางยืด                                                                          </t>
  </si>
  <si>
    <t xml:space="preserve">คัตตันบัด                                                                       </t>
  </si>
  <si>
    <t xml:space="preserve">ขันน้ำ                                                                          </t>
  </si>
  <si>
    <t xml:space="preserve">กระดาษชำระม้วนใหญ่                                                              </t>
  </si>
  <si>
    <t xml:space="preserve">กระดาษทิชชูม้วนเล็ก                                                             </t>
  </si>
  <si>
    <t xml:space="preserve">กรวยกระดาษ                                                                      </t>
  </si>
  <si>
    <t xml:space="preserve">แก้วน้ำดื่มพลาสติก                                                              </t>
  </si>
  <si>
    <t xml:space="preserve">แก้วน้ำดื่มสแตนเลส                                                            </t>
  </si>
  <si>
    <t xml:space="preserve">ไม้เสียบลูกชิ้น                                                                 </t>
  </si>
  <si>
    <t>ถุงมือสีส้ม (ยาวถึงศอก)</t>
  </si>
  <si>
    <t>น้ำยาซักผ้าชนิดเข้มข้น (Eco star Detergent MP )</t>
  </si>
  <si>
    <t>น้ำยาซักผ้า (Eco star oxy-brite LT)</t>
  </si>
  <si>
    <t>น้ำยาปรับสภาพความเป็นกรด-ด่าง ( Eco star sour)</t>
  </si>
  <si>
    <t>น้ำยาเสริมด่าง ( Eco star builder-c)</t>
  </si>
  <si>
    <t>น้ำยาปรับผ้านุ่ม ( Eco soft)</t>
  </si>
  <si>
    <t>ถุงขยะแดง 26x30</t>
  </si>
  <si>
    <t>กิโลกรัม</t>
  </si>
  <si>
    <t xml:space="preserve">ถุงขยะแดงพิมพ์ 24 x 28   </t>
  </si>
  <si>
    <t xml:space="preserve">ล้อรถเข็น 3 นิ้ว แกนหมุน                                                                            </t>
  </si>
  <si>
    <t>ล้อ</t>
  </si>
  <si>
    <t xml:space="preserve">น้ำมันเครื่อง W40                                                                                   </t>
  </si>
  <si>
    <t xml:space="preserve">ฟิล์มยืด  60 ซม. *420 ม. *15 ไมครอน                                                                 </t>
  </si>
  <si>
    <t xml:space="preserve">ฟิล์มยืด  60 ซม. *300 ม. *15 ไมครอน                                                                 </t>
  </si>
  <si>
    <t xml:space="preserve">น้ำมันจักรลิตรแบน                                                                                   </t>
  </si>
  <si>
    <t xml:space="preserve">POSE SR*1 พร้อมหัวสเปรย์                                                                            </t>
  </si>
  <si>
    <t xml:space="preserve">ผ้าขนหนู 27*54                                                                                      </t>
  </si>
  <si>
    <t xml:space="preserve">ด้ายเย็บผ้าสีเขียว                                                                                  </t>
  </si>
  <si>
    <t xml:space="preserve">ผ้าอ้อมเด็ก XL 13 ชิ้น                                                                              </t>
  </si>
  <si>
    <t xml:space="preserve">กระดาษทิชชูเช็ดมือแบบแผ่น 2 ชั้น                                                                    </t>
  </si>
  <si>
    <t xml:space="preserve">แผ่นขัดหนามเตย เส้นผ่านศูนย์กลาง 15 นิ้ว                                                            </t>
  </si>
  <si>
    <t xml:space="preserve">ถุงเก็บฝุ่น Electroloux                                                                             </t>
  </si>
  <si>
    <t xml:space="preserve">ปืนยิงแก๊ส                                                                                           </t>
  </si>
  <si>
    <t xml:space="preserve">POSEZYME-LF                                                                                         </t>
  </si>
  <si>
    <t xml:space="preserve">ถังขยะเหยียบสี่เหลี่ยม 42 ลิตร                                                                      </t>
  </si>
  <si>
    <t xml:space="preserve">กระเปาผ้า                                                                                           </t>
  </si>
  <si>
    <t xml:space="preserve">ตะกร้า                                                                                              </t>
  </si>
  <si>
    <t xml:space="preserve">ถังพลาสติก+ฝาปิด 100 ลิตร                                                                           </t>
  </si>
  <si>
    <t xml:space="preserve">ตะกร้าพลาสติก                                                                                       </t>
  </si>
  <si>
    <t xml:space="preserve">ที่นอน WINNER PALMER 3.5*12                                                                         </t>
  </si>
  <si>
    <t xml:space="preserve">ตะหลิวใหญ่                                                                                          </t>
  </si>
  <si>
    <t xml:space="preserve">เครื่องปั่นผลไม้                                                                                    </t>
  </si>
  <si>
    <t xml:space="preserve">ถ้วยตวงมีขีดบอก                                                                                     </t>
  </si>
  <si>
    <t xml:space="preserve">ถังขยะขาเหยียบ                                                                                      </t>
  </si>
  <si>
    <t xml:space="preserve">กะละมังสแตนเลส 50 ซม.                                                                               </t>
  </si>
  <si>
    <t xml:space="preserve">หม้อเดี่ยว #60                                                                                      </t>
  </si>
  <si>
    <t xml:space="preserve">หลอดงอ 8 มิล 200 เส้น                                                                               </t>
  </si>
  <si>
    <t xml:space="preserve">กะละมัง 32 ซม.                                                                                      </t>
  </si>
  <si>
    <t xml:space="preserve">หลอดงอ สีน้ำตาล 6 มิล (200) เส้น                                                                    </t>
  </si>
  <si>
    <t xml:space="preserve">กะละมังพลาสติกสีขาว ขนาด 45 ซม.*17.5 ซม                                                             </t>
  </si>
  <si>
    <t xml:space="preserve">ถังปั่น+ไม้ม็อบ                                                                                     </t>
  </si>
  <si>
    <t xml:space="preserve">กะละมังสแตนเลสกลม                                                                                   </t>
  </si>
  <si>
    <t xml:space="preserve">ตะขอแขวนผ้ากาว 2 หน้า                                                                               </t>
  </si>
  <si>
    <t xml:space="preserve">ตะแกรงเก็บอุปกรณ์                                                                                   </t>
  </si>
  <si>
    <t xml:space="preserve">ถุงมือกันร้อน                                                                                       </t>
  </si>
  <si>
    <t xml:space="preserve">กระชอน                                                                                              </t>
  </si>
  <si>
    <t xml:space="preserve">มีดหั่นลวดลาย                                                                                       </t>
  </si>
  <si>
    <t xml:space="preserve">มีดปอกผลไม้                                                                                         </t>
  </si>
  <si>
    <t xml:space="preserve">เขียงพลาสติก 23*37*1.4 cm                                                                           </t>
  </si>
  <si>
    <t xml:space="preserve">เขียงพลาสติก 24.5*40.5*1.5 cm                                                                       </t>
  </si>
  <si>
    <t xml:space="preserve">เขียงพลาสติก 25*40*1.4 cm                                                                           </t>
  </si>
  <si>
    <t xml:space="preserve">หม้อเดี่ยว 26                                                                                       </t>
  </si>
  <si>
    <t xml:space="preserve">กระทะ                                                                                               </t>
  </si>
  <si>
    <t xml:space="preserve">อ่างซิงค์สแตนเลส 1 หลุม                                                                             </t>
  </si>
  <si>
    <t xml:space="preserve">น้ำยาล้าง Deconex                                                                                   </t>
  </si>
  <si>
    <t xml:space="preserve">เข็มจักรพัง DC # 16 ออแกนแท้                                                                        </t>
  </si>
  <si>
    <t xml:space="preserve">ด้ายขาวสำหรับพัง                                                                                    </t>
  </si>
  <si>
    <t xml:space="preserve">เสื้อกันฝน                                                                                          </t>
  </si>
  <si>
    <t xml:space="preserve">สบู่เหลว 225 มล.                                                                                    </t>
  </si>
  <si>
    <t>ชวด</t>
  </si>
  <si>
    <t xml:space="preserve">กล่องข้าว กระดาษ 725 มล.                                                                            </t>
  </si>
  <si>
    <t xml:space="preserve">ช้อนพลาสติก                                                                                         </t>
  </si>
  <si>
    <t xml:space="preserve">กระติกน้ำแข็ง M 17                                                                                  </t>
  </si>
  <si>
    <t xml:space="preserve">รองเท้าฟองน้ำ                                                                                       </t>
  </si>
  <si>
    <t xml:space="preserve">รองเท้าบูท เบอร์ 10                                                                                 </t>
  </si>
  <si>
    <t xml:space="preserve">หม้อเดี่ยว 36                                                                                       </t>
  </si>
  <si>
    <t xml:space="preserve">ตะกร้าผ้า                                                                                           </t>
  </si>
  <si>
    <t xml:space="preserve">รองเท้าสวม                                                                                          </t>
  </si>
  <si>
    <t xml:space="preserve">Vaccine Storage Box KM-46                                                                           </t>
  </si>
  <si>
    <t xml:space="preserve">ทรายอะเบท                                                                                           </t>
  </si>
  <si>
    <t>เครื่องปั่นอาหาร TEFAL</t>
  </si>
  <si>
    <t>ตาชั่ง (อาหาร)</t>
  </si>
  <si>
    <t>ถ้วยตวงด้ามจับ (พลาสติก)</t>
  </si>
  <si>
    <t>ถ้วยตวงด้ามจับ(แก้ว)</t>
  </si>
  <si>
    <t>กระชอนสแตนเลส</t>
  </si>
  <si>
    <t>กระชอนตาถี่สแตนเลส</t>
  </si>
  <si>
    <t>มีดหั่น</t>
  </si>
  <si>
    <t>มีดปอกเปลือก</t>
  </si>
  <si>
    <t>มีดหั่นลวดหลาย/มีดปอกผลไม้ใบหยัก</t>
  </si>
  <si>
    <t>มีดสับ</t>
  </si>
  <si>
    <t>มีดปอกหลาย</t>
  </si>
  <si>
    <t>ตะหลิวใหญ่ ด้ามไม้</t>
  </si>
  <si>
    <t>ทัพพีแขก (ตักข้าว)</t>
  </si>
  <si>
    <t>กระบวย (ตักแกง)พลาสติก</t>
  </si>
  <si>
    <t>จาน(ห้องพิเศษ) ขนาด 8 นิ้ว</t>
  </si>
  <si>
    <t>จาน(ห้องพิเศษ) ขนาด  9 นิ้ว</t>
  </si>
  <si>
    <t>ชามแกง(ห้องพิเศษ) ขนาด 6 นิ้ว</t>
  </si>
  <si>
    <t>ชามแกง(ห้องพิเศษ) ขนาด 7 นิ้ว</t>
  </si>
  <si>
    <t>ชามแกง(ห้องพิเศษ) ขนาด  7.5 นิ้ว</t>
  </si>
  <si>
    <t>ชามแกง(ห้องพิเศษ) ขนาด 8 นิ้ว</t>
  </si>
  <si>
    <t>ตะกร้า(ห้องพิเศษ)</t>
  </si>
  <si>
    <t>เขียงพลาสติกฟิกเกอร์ 23.x39x1 ซม.</t>
  </si>
  <si>
    <t>เขียงพลาสติกฟิกเกอร์ 22x46x1 ซม</t>
  </si>
  <si>
    <t>เขียงพลาสติกฟิกเกอร์ 24.5x40.5x1ซม.</t>
  </si>
  <si>
    <t>หม้อหุงต้มอลูมิเนียม เบอร์26</t>
  </si>
  <si>
    <t>หม้อหุงต้มอลูมิเนียม เบอร์36</t>
  </si>
  <si>
    <t>หม้อหุงต้มอลูมิเนียม เบอร์40</t>
  </si>
  <si>
    <t>หม้อหุงต้มอลูมิเนียม เบอร์45</t>
  </si>
  <si>
    <t>หม้อหุงต้มอลูมิเนียม เบอร์60</t>
  </si>
  <si>
    <t>กระทะ เบอร์  17</t>
  </si>
  <si>
    <t>กระทะ เบอร์  24</t>
  </si>
  <si>
    <t>กระทะ เบอร์  26</t>
  </si>
  <si>
    <t xml:space="preserve">กาละมังสแตนเลส  </t>
  </si>
  <si>
    <t xml:space="preserve">แก้วน้ำสเตนเลส </t>
  </si>
  <si>
    <t>เครื่องต้มน้ำร้อนไฟฟ้า</t>
  </si>
  <si>
    <t>ช้อนสั้น</t>
  </si>
  <si>
    <t>ช้อน+ส้อม คู่</t>
  </si>
  <si>
    <t xml:space="preserve">หม้อหุงข้าวแก๊ส </t>
  </si>
  <si>
    <t>เตา</t>
  </si>
  <si>
    <t>ถาดอลูมิเนียม</t>
  </si>
  <si>
    <t>ตะกร้า4เหลี่ยมตะกร้าพลาสติก</t>
  </si>
  <si>
    <t>กล่องพลาสติก</t>
  </si>
  <si>
    <t>หม้อทะนน</t>
  </si>
  <si>
    <t>เกลือตัวผู้</t>
  </si>
  <si>
    <t xml:space="preserve">ถังบีบม็อบพลาสติก ขนาด 36 ลิตร </t>
  </si>
  <si>
    <t xml:space="preserve">ชั้นวางรองเท้าผู้ป่วย แบบสแตนเลส ขนาด 3 ชั้น กว้าง 1 เมตร </t>
  </si>
  <si>
    <t xml:space="preserve">ถังขยะพลาสติกขนาด 240 ลิตร </t>
  </si>
  <si>
    <t xml:space="preserve">ชุดปฏิบัติงานสำหรับผู้ปฏิบัติงานเก็บมูลฝอย </t>
  </si>
  <si>
    <t xml:space="preserve">ถังขยะพลาสติก </t>
  </si>
  <si>
    <t xml:space="preserve">ขวดน้ำยาล้างมือ  </t>
  </si>
  <si>
    <t>ขวด Foggy</t>
  </si>
  <si>
    <t xml:space="preserve">กล่องผ้าเช็ดมือ </t>
  </si>
  <si>
    <t xml:space="preserve">ก็อกซิ๊งอ่างล้างจานเชรามิค </t>
  </si>
  <si>
    <t xml:space="preserve">ก๊อกนํ้าซันวา 4 หุน </t>
  </si>
  <si>
    <t xml:space="preserve">ก๊อกนํ้าซันวา 6 หุน </t>
  </si>
  <si>
    <t xml:space="preserve">ก๊อกนํ้าฝักบัว 4 หนุ </t>
  </si>
  <si>
    <t xml:space="preserve">ก๊อกนํ้าหางยาว 4 หุน </t>
  </si>
  <si>
    <t>กลอนประตู</t>
  </si>
  <si>
    <t xml:space="preserve">ก๊อกน้ำหางปลาแบบตั้งพื้น </t>
  </si>
  <si>
    <t>กาวทาท่อPVC</t>
  </si>
  <si>
    <t xml:space="preserve">ก๊อกน้ำหางปลาแบบติดผนัง </t>
  </si>
  <si>
    <t xml:space="preserve">ข้องอ  90 pvc 4 หุน </t>
  </si>
  <si>
    <t xml:space="preserve">ข้องอ  90 pvc 4 หุนเกลียวใน </t>
  </si>
  <si>
    <t xml:space="preserve">ข้องอ  90 pvc 6 หุน </t>
  </si>
  <si>
    <t xml:space="preserve">ข้องอ  90 pvc 6 หุนเกลียวใน </t>
  </si>
  <si>
    <t xml:space="preserve">ข้อต่อตรง pvc 4 หุน </t>
  </si>
  <si>
    <t xml:space="preserve">ข้อต่อตรง pvc 4 หุน เกลียวนอก </t>
  </si>
  <si>
    <t>ข้อต่อตรง pvc 6 หุน ok</t>
  </si>
  <si>
    <t xml:space="preserve">ข้อต่อตรง pvc 6 หุน เกลียวนอก </t>
  </si>
  <si>
    <t xml:space="preserve">ข้อต่อตรง pvc 6 หุน เกลียวใน </t>
  </si>
  <si>
    <t xml:space="preserve">ข้อต่อสามทาง pvc 4 หุน </t>
  </si>
  <si>
    <t>ข้อต่อสามทาง pvc 6 หุน</t>
  </si>
  <si>
    <t xml:space="preserve">ขาเสียบอ่าง </t>
  </si>
  <si>
    <t xml:space="preserve">ตัวกดชักโครกด้านข้าง </t>
  </si>
  <si>
    <t xml:space="preserve">ตัวกดชักโครกด้านบน </t>
  </si>
  <si>
    <t>ท่อนํ้าทิ้งพลาสติก</t>
  </si>
  <si>
    <t>ท่อน้ำ pvc 2 นิ้ว</t>
  </si>
  <si>
    <t>ท่อน้ำ pvc 1-1/4</t>
  </si>
  <si>
    <t xml:space="preserve">ท่อน้ำ pvc 4 หุน </t>
  </si>
  <si>
    <t xml:space="preserve">ท่อน้ำ pvc 6 หุน </t>
  </si>
  <si>
    <t xml:space="preserve">ปูนยาแนว   </t>
  </si>
  <si>
    <t>ฝารองนั่งชักโครก</t>
  </si>
  <si>
    <t xml:space="preserve">ผ้าเทปพันเกลียว </t>
  </si>
  <si>
    <t>ฝักบัวอาบน้ำ</t>
  </si>
  <si>
    <t xml:space="preserve">มือจับประตู </t>
  </si>
  <si>
    <t xml:space="preserve">ลูกบิดประตู </t>
  </si>
  <si>
    <t xml:space="preserve">วาล์วประตูน้ำ 4 หุน </t>
  </si>
  <si>
    <t xml:space="preserve">วาล์วประตูน้ำ 6 หุน </t>
  </si>
  <si>
    <t xml:space="preserve">สะดืออ่างล่างมือ </t>
  </si>
  <si>
    <t xml:space="preserve">สายฉีดชำระ </t>
  </si>
  <si>
    <t>สายน้ำดี</t>
  </si>
  <si>
    <t>วัสดุก่อสร้างอื่นๆ</t>
  </si>
  <si>
    <t>น้ำมันเครื่อง 4 จังหวะ ฮอนด้า 1 ลิตร</t>
  </si>
  <si>
    <t>หัวเทียนรถซาเล้ง 4 จังหวะ</t>
  </si>
  <si>
    <t>ใบมีดเครื่องตัดหญ้าแบบสะพาย</t>
  </si>
  <si>
    <t>ใบมีดเครื่องตัดหญ้าฮอนด้า HRJ 216</t>
  </si>
  <si>
    <t>หัวเทียนเครื่องตัดหญ้า 2 จังหวะ</t>
  </si>
  <si>
    <t>น๊อตยึดใบมีดเครื่องตัดหญ้า</t>
  </si>
  <si>
    <t>น้ำมันออโต้ลู้ป 2T ขนาด 0.5 ลิตร</t>
  </si>
  <si>
    <t>คราดพลาสติก</t>
  </si>
  <si>
    <t>ชุดสตาร์ทเครื่องตัดหญ้า</t>
  </si>
  <si>
    <t>ใบหินเจียร 4 นิ้ว</t>
  </si>
  <si>
    <t>จานกลมเครื่องตัดหญ้า HONDA HRJ216</t>
  </si>
  <si>
    <t>จาน</t>
  </si>
  <si>
    <t>แปรงขัดหัวเทียน</t>
  </si>
  <si>
    <t>ประแจแหวน เบอร์ 10, 14</t>
  </si>
  <si>
    <t>ใบเลื่อยโซ่ตัดพร้อมบาร์โซ่</t>
  </si>
  <si>
    <t>จอบ</t>
  </si>
  <si>
    <t>เสียม</t>
  </si>
  <si>
    <t>มีดพร้า</t>
  </si>
  <si>
    <t>กรรไกรตัดแต่งกิ่งแบบใช้มือหนีบ</t>
  </si>
  <si>
    <t>ค้อนตีตะปู</t>
  </si>
  <si>
    <t>ค้อนปอนด์</t>
  </si>
  <si>
    <t>ชุดประแจบล็อค</t>
  </si>
  <si>
    <t>มอเตอร์หินเจียร</t>
  </si>
  <si>
    <t>บันไดสไล</t>
  </si>
  <si>
    <t>บันไดทรง A</t>
  </si>
  <si>
    <t xml:space="preserve">โซ่ 12 นิ้ว                                                                                         </t>
  </si>
  <si>
    <t xml:space="preserve">โซลินอยวาล์ว เครื่องปั๊มลมเจ็ต                                                                      </t>
  </si>
  <si>
    <t xml:space="preserve">ใบเจียร์ 4                                                                                          </t>
  </si>
  <si>
    <t xml:space="preserve">ใบ </t>
  </si>
  <si>
    <t xml:space="preserve">สายยางฉีดน้ำเขียว 4 หุน 20 เมตร                                                                     </t>
  </si>
  <si>
    <t xml:space="preserve">มัด </t>
  </si>
  <si>
    <t xml:space="preserve">บาร์ 12 นิ้ว                                                                                        </t>
  </si>
  <si>
    <t xml:space="preserve">ใบ  </t>
  </si>
  <si>
    <t xml:space="preserve">ตะใบหางหนู 4.8  มม.                                                                                 </t>
  </si>
  <si>
    <t xml:space="preserve">ด้าม  </t>
  </si>
  <si>
    <t xml:space="preserve"> ประมาณการ แผนจัดซื้อวัสดุก่อสร้าง</t>
  </si>
  <si>
    <t>ประมาณการ แผนจัดซื้อวัสดุงานบ้านงานครัว</t>
  </si>
  <si>
    <t>ประมาณการ แผนจัดซื้อวัสดุคอมพิวเตอร์</t>
  </si>
  <si>
    <t>ประมาณการ แผนจัดซื้อวัสดุโฆษณาและประชาสัมพันธ์</t>
  </si>
  <si>
    <t>ประมาณการ แผนจัดซื้อวัสดุไฟฟ้าและวิทยุ</t>
  </si>
  <si>
    <t>ประมาณการ แผนจัดซื้อวัสดุเชื้อเพลิงและหล่อลื่น</t>
  </si>
  <si>
    <t xml:space="preserve"> ประมาณการ แผนจัดซื้อวัสดุยานพาหนะ</t>
  </si>
  <si>
    <t>ประมาณการ แผนจัดซื้อวัสดุเครื่องแต่งกาย</t>
  </si>
  <si>
    <t>ประมาณการ แผนจัดซื้อวัสดุบริโภค</t>
  </si>
</sst>
</file>

<file path=xl/styles.xml><?xml version="1.0" encoding="utf-8"?>
<styleSheet xmlns="http://schemas.openxmlformats.org/spreadsheetml/2006/main">
  <numFmts count="9">
    <numFmt numFmtId="44" formatCode="_-&quot; &quot;* #,##0.00_-;\-&quot; &quot;* #,##0.00_-;_-&quot; &quot;* &quot;-&quot;??_-;_-@_-"/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  <numFmt numFmtId="189" formatCode="_-* #,##0.00_-;\-* #,##0.00_-;_-* &quot;-&quot;??_-;_-@"/>
    <numFmt numFmtId="190" formatCode="#,##0.00;[Red]#,##0.00"/>
    <numFmt numFmtId="191" formatCode="&quot; &quot;#,##0.00"/>
    <numFmt numFmtId="192" formatCode="0;[Red]0"/>
    <numFmt numFmtId="193" formatCode="&quot; &quot;#,##0"/>
  </numFmts>
  <fonts count="7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indexed="8"/>
      <name val="Arial"/>
      <family val="2"/>
    </font>
    <font>
      <b/>
      <sz val="16"/>
      <name val="TH SarabunPSK"/>
      <family val="2"/>
    </font>
    <font>
      <sz val="10"/>
      <color rgb="FF000000"/>
      <name val="Arial"/>
    </font>
    <font>
      <sz val="12"/>
      <name val="TH SarabunPSK"/>
      <family val="2"/>
    </font>
    <font>
      <sz val="12"/>
      <color rgb="FF000000"/>
      <name val="TH SarabunPSK"/>
      <family val="2"/>
    </font>
    <font>
      <b/>
      <sz val="12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6"/>
      <color theme="1"/>
      <name val="TH SarabunPSK"/>
      <family val="2"/>
    </font>
    <font>
      <u val="singleAccounting"/>
      <sz val="14"/>
      <color theme="1"/>
      <name val="TH SarabunPSK"/>
      <family val="2"/>
    </font>
    <font>
      <b/>
      <u val="singleAccounting"/>
      <sz val="14"/>
      <color theme="1"/>
      <name val="TH SarabunPSK"/>
      <family val="2"/>
    </font>
    <font>
      <b/>
      <u val="singleAccounting"/>
      <sz val="16"/>
      <color theme="1"/>
      <name val="TH SarabunPSK"/>
      <family val="2"/>
    </font>
    <font>
      <b/>
      <u val="double"/>
      <sz val="18"/>
      <color theme="1"/>
      <name val="TH SarabunPSK"/>
      <family val="2"/>
    </font>
    <font>
      <b/>
      <u val="doubleAccounting"/>
      <sz val="18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0"/>
      <name val="TH SarabunPSK"/>
      <family val="2"/>
    </font>
    <font>
      <b/>
      <sz val="8"/>
      <name val="TH SarabunPSK"/>
      <family val="2"/>
    </font>
    <font>
      <sz val="10"/>
      <color indexed="8"/>
      <name val="Tahoma"/>
      <family val="2"/>
    </font>
    <font>
      <sz val="10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b/>
      <u/>
      <sz val="10"/>
      <color theme="1"/>
      <name val="TH SarabunPSK"/>
      <family val="2"/>
    </font>
    <font>
      <sz val="10"/>
      <name val="TH SarabunPSK"/>
      <family val="2"/>
    </font>
    <font>
      <u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8"/>
      <color theme="1"/>
      <name val="MS Sans Serif"/>
      <family val="2"/>
      <charset val="222"/>
    </font>
    <font>
      <b/>
      <sz val="8"/>
      <color theme="1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0"/>
      <color theme="0"/>
      <name val="TH SarabunPSK"/>
      <family val="2"/>
    </font>
    <font>
      <sz val="14"/>
      <color rgb="FFFF0000"/>
      <name val="TH SarabunPSK"/>
      <family val="2"/>
    </font>
    <font>
      <sz val="10"/>
      <color rgb="FFFF0000"/>
      <name val="TH SarabunPSK"/>
      <family val="2"/>
    </font>
    <font>
      <b/>
      <sz val="11"/>
      <name val="TH SarabunPSK"/>
      <family val="2"/>
    </font>
    <font>
      <sz val="14"/>
      <color theme="3" tint="0.39997558519241921"/>
      <name val="TH SarabunPSK"/>
      <family val="2"/>
    </font>
    <font>
      <sz val="10"/>
      <color theme="3" tint="0.39997558519241921"/>
      <name val="TH SarabunPSK"/>
      <family val="2"/>
    </font>
    <font>
      <b/>
      <u/>
      <sz val="14"/>
      <name val="TH SarabunPSK"/>
      <family val="2"/>
    </font>
    <font>
      <b/>
      <sz val="9"/>
      <name val="TH SarabunPSK"/>
      <family val="2"/>
    </font>
    <font>
      <b/>
      <sz val="13.5"/>
      <name val="TH SarabunPSK"/>
      <family val="2"/>
    </font>
    <font>
      <sz val="14"/>
      <name val="Cordia New"/>
      <charset val="22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1"/>
      <color indexed="8"/>
      <name val="TH SarabunPSK"/>
      <family val="2"/>
    </font>
    <font>
      <sz val="10"/>
      <color indexed="8"/>
      <name val="TH SarabunPSK"/>
      <family val="2"/>
    </font>
    <font>
      <sz val="11"/>
      <color theme="1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Arial"/>
      <family val="2"/>
    </font>
    <font>
      <sz val="16"/>
      <color rgb="FF21212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2D69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6B9B8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0" fontId="11" fillId="0" borderId="0"/>
    <xf numFmtId="0" fontId="17" fillId="0" borderId="0"/>
    <xf numFmtId="43" fontId="4" fillId="0" borderId="0" applyFont="0" applyFill="0" applyBorder="0" applyAlignment="0" applyProtection="0"/>
    <xf numFmtId="0" fontId="35" fillId="0" borderId="0"/>
    <xf numFmtId="0" fontId="57" fillId="0" borderId="0"/>
    <xf numFmtId="0" fontId="64" fillId="0" borderId="0"/>
    <xf numFmtId="43" fontId="64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1" fillId="0" borderId="0" applyNumberFormat="0" applyFill="0" applyBorder="0" applyAlignment="0" applyProtection="0"/>
  </cellStyleXfs>
  <cellXfs count="88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43" fontId="2" fillId="0" borderId="10" xfId="1" applyFont="1" applyBorder="1" applyAlignment="1">
      <alignment horizontal="center" vertical="top"/>
    </xf>
    <xf numFmtId="43" fontId="2" fillId="0" borderId="10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187" fontId="2" fillId="0" borderId="10" xfId="1" applyNumberFormat="1" applyFont="1" applyBorder="1" applyAlignment="1">
      <alignment vertical="top" wrapText="1"/>
    </xf>
    <xf numFmtId="3" fontId="2" fillId="0" borderId="2" xfId="0" applyNumberFormat="1" applyFont="1" applyFill="1" applyBorder="1" applyAlignment="1">
      <alignment vertical="top"/>
    </xf>
    <xf numFmtId="3" fontId="2" fillId="0" borderId="2" xfId="0" applyNumberFormat="1" applyFont="1" applyFill="1" applyBorder="1" applyAlignment="1"/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43" fontId="2" fillId="0" borderId="10" xfId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43" fontId="3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87" fontId="2" fillId="0" borderId="10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43" fontId="2" fillId="0" borderId="2" xfId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43" fontId="2" fillId="0" borderId="8" xfId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187" fontId="2" fillId="0" borderId="2" xfId="0" applyNumberFormat="1" applyFont="1" applyBorder="1" applyAlignment="1">
      <alignment horizontal="center" vertical="top" wrapText="1"/>
    </xf>
    <xf numFmtId="43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87" fontId="2" fillId="0" borderId="8" xfId="0" applyNumberFormat="1" applyFont="1" applyBorder="1" applyAlignment="1">
      <alignment horizontal="center" vertical="top" wrapText="1"/>
    </xf>
    <xf numFmtId="43" fontId="2" fillId="0" borderId="8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87" fontId="2" fillId="0" borderId="6" xfId="0" applyNumberFormat="1" applyFont="1" applyBorder="1" applyAlignment="1">
      <alignment horizontal="center" vertical="top" wrapText="1"/>
    </xf>
    <xf numFmtId="43" fontId="2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0" xfId="0" applyFont="1" applyBorder="1"/>
    <xf numFmtId="0" fontId="5" fillId="2" borderId="10" xfId="0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187" fontId="2" fillId="0" borderId="2" xfId="1" applyNumberFormat="1" applyFont="1" applyBorder="1" applyAlignment="1">
      <alignment vertical="top" wrapText="1"/>
    </xf>
    <xf numFmtId="43" fontId="2" fillId="0" borderId="10" xfId="1" applyFont="1" applyBorder="1" applyAlignment="1">
      <alignment horizontal="center" vertical="top" wrapText="1"/>
    </xf>
    <xf numFmtId="187" fontId="2" fillId="0" borderId="10" xfId="0" applyNumberFormat="1" applyFont="1" applyBorder="1" applyAlignment="1">
      <alignment horizontal="center" wrapText="1"/>
    </xf>
    <xf numFmtId="187" fontId="2" fillId="0" borderId="10" xfId="0" applyNumberFormat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wrapText="1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2" fillId="0" borderId="2" xfId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top"/>
    </xf>
    <xf numFmtId="43" fontId="2" fillId="3" borderId="10" xfId="1" applyFont="1" applyFill="1" applyBorder="1" applyAlignment="1">
      <alignment horizontal="center" vertical="top"/>
    </xf>
    <xf numFmtId="187" fontId="2" fillId="3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top" wrapText="1"/>
    </xf>
    <xf numFmtId="43" fontId="2" fillId="3" borderId="1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3" fontId="3" fillId="0" borderId="0" xfId="0" applyNumberFormat="1" applyFont="1" applyBorder="1" applyAlignment="1">
      <alignment vertical="center" wrapText="1"/>
    </xf>
    <xf numFmtId="0" fontId="2" fillId="0" borderId="10" xfId="0" applyFont="1" applyBorder="1" applyAlignment="1"/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43" fontId="3" fillId="3" borderId="10" xfId="0" applyNumberFormat="1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wrapText="1"/>
    </xf>
    <xf numFmtId="0" fontId="10" fillId="3" borderId="10" xfId="4" applyFont="1" applyFill="1" applyBorder="1" applyAlignment="1">
      <alignment vertical="top"/>
    </xf>
    <xf numFmtId="0" fontId="3" fillId="3" borderId="10" xfId="0" applyFont="1" applyFill="1" applyBorder="1" applyAlignment="1">
      <alignment vertical="top" wrapText="1"/>
    </xf>
    <xf numFmtId="43" fontId="3" fillId="3" borderId="10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43" fontId="2" fillId="0" borderId="10" xfId="1" applyFont="1" applyBorder="1" applyAlignment="1">
      <alignment vertical="center" wrapText="1"/>
    </xf>
    <xf numFmtId="43" fontId="2" fillId="0" borderId="0" xfId="1" applyFont="1" applyAlignment="1">
      <alignment wrapText="1"/>
    </xf>
    <xf numFmtId="0" fontId="7" fillId="4" borderId="0" xfId="5" applyFont="1" applyFill="1" applyBorder="1"/>
    <xf numFmtId="0" fontId="13" fillId="0" borderId="0" xfId="5" applyFont="1" applyAlignment="1"/>
    <xf numFmtId="0" fontId="7" fillId="4" borderId="12" xfId="5" applyFont="1" applyFill="1" applyBorder="1" applyAlignment="1">
      <alignment horizontal="center"/>
    </xf>
    <xf numFmtId="0" fontId="7" fillId="4" borderId="2" xfId="5" applyFont="1" applyFill="1" applyBorder="1" applyAlignment="1">
      <alignment horizontal="center"/>
    </xf>
    <xf numFmtId="0" fontId="7" fillId="4" borderId="11" xfId="5" applyFont="1" applyFill="1" applyBorder="1" applyAlignment="1">
      <alignment horizontal="center"/>
    </xf>
    <xf numFmtId="189" fontId="7" fillId="4" borderId="11" xfId="5" applyNumberFormat="1" applyFont="1" applyFill="1" applyBorder="1" applyAlignment="1">
      <alignment horizontal="center"/>
    </xf>
    <xf numFmtId="0" fontId="7" fillId="4" borderId="17" xfId="5" applyFont="1" applyFill="1" applyBorder="1" applyAlignment="1">
      <alignment horizontal="center"/>
    </xf>
    <xf numFmtId="0" fontId="14" fillId="4" borderId="18" xfId="5" applyFont="1" applyFill="1" applyBorder="1" applyAlignment="1">
      <alignment horizontal="center"/>
    </xf>
    <xf numFmtId="0" fontId="7" fillId="4" borderId="6" xfId="5" applyFont="1" applyFill="1" applyBorder="1" applyAlignment="1">
      <alignment horizontal="center"/>
    </xf>
    <xf numFmtId="189" fontId="7" fillId="4" borderId="17" xfId="5" applyNumberFormat="1" applyFont="1" applyFill="1" applyBorder="1" applyAlignment="1">
      <alignment horizontal="center"/>
    </xf>
    <xf numFmtId="0" fontId="7" fillId="4" borderId="20" xfId="5" applyFont="1" applyFill="1" applyBorder="1" applyAlignment="1">
      <alignment horizontal="center"/>
    </xf>
    <xf numFmtId="0" fontId="7" fillId="4" borderId="8" xfId="5" applyFont="1" applyFill="1" applyBorder="1" applyAlignment="1">
      <alignment horizontal="center"/>
    </xf>
    <xf numFmtId="189" fontId="7" fillId="4" borderId="20" xfId="5" applyNumberFormat="1" applyFont="1" applyFill="1" applyBorder="1" applyAlignment="1">
      <alignment horizontal="center"/>
    </xf>
    <xf numFmtId="0" fontId="7" fillId="4" borderId="22" xfId="5" applyFont="1" applyFill="1" applyBorder="1" applyAlignment="1">
      <alignment horizontal="center"/>
    </xf>
    <xf numFmtId="189" fontId="7" fillId="4" borderId="22" xfId="5" applyNumberFormat="1" applyFont="1" applyFill="1" applyBorder="1" applyAlignment="1">
      <alignment horizontal="center"/>
    </xf>
    <xf numFmtId="0" fontId="7" fillId="4" borderId="11" xfId="5" applyFont="1" applyFill="1" applyBorder="1"/>
    <xf numFmtId="0" fontId="7" fillId="4" borderId="22" xfId="5" applyFont="1" applyFill="1" applyBorder="1"/>
    <xf numFmtId="0" fontId="7" fillId="4" borderId="15" xfId="5" applyFont="1" applyFill="1" applyBorder="1" applyAlignment="1">
      <alignment horizontal="center"/>
    </xf>
    <xf numFmtId="0" fontId="7" fillId="4" borderId="10" xfId="5" applyFont="1" applyFill="1" applyBorder="1"/>
    <xf numFmtId="0" fontId="7" fillId="4" borderId="10" xfId="5" applyFont="1" applyFill="1" applyBorder="1" applyAlignment="1">
      <alignment horizontal="right"/>
    </xf>
    <xf numFmtId="0" fontId="14" fillId="0" borderId="10" xfId="5" applyFont="1" applyBorder="1" applyAlignment="1"/>
    <xf numFmtId="0" fontId="7" fillId="4" borderId="21" xfId="5" applyFont="1" applyFill="1" applyBorder="1" applyAlignment="1">
      <alignment horizontal="right"/>
    </xf>
    <xf numFmtId="188" fontId="7" fillId="4" borderId="20" xfId="5" applyNumberFormat="1" applyFont="1" applyFill="1" applyBorder="1" applyAlignment="1">
      <alignment horizontal="center"/>
    </xf>
    <xf numFmtId="188" fontId="7" fillId="4" borderId="22" xfId="5" applyNumberFormat="1" applyFont="1" applyFill="1" applyBorder="1" applyAlignment="1">
      <alignment horizontal="right"/>
    </xf>
    <xf numFmtId="189" fontId="7" fillId="4" borderId="0" xfId="5" applyNumberFormat="1" applyFont="1" applyFill="1" applyBorder="1"/>
    <xf numFmtId="0" fontId="7" fillId="4" borderId="16" xfId="5" applyFont="1" applyFill="1" applyBorder="1" applyAlignment="1">
      <alignment horizontal="right"/>
    </xf>
    <xf numFmtId="189" fontId="7" fillId="4" borderId="22" xfId="5" applyNumberFormat="1" applyFont="1" applyFill="1" applyBorder="1" applyAlignment="1">
      <alignment horizontal="right"/>
    </xf>
    <xf numFmtId="188" fontId="7" fillId="4" borderId="22" xfId="5" applyNumberFormat="1" applyFont="1" applyFill="1" applyBorder="1" applyAlignment="1">
      <alignment horizontal="left"/>
    </xf>
    <xf numFmtId="188" fontId="7" fillId="4" borderId="22" xfId="5" applyNumberFormat="1" applyFont="1" applyFill="1" applyBorder="1" applyAlignment="1"/>
    <xf numFmtId="0" fontId="7" fillId="4" borderId="22" xfId="5" applyFont="1" applyFill="1" applyBorder="1" applyAlignment="1">
      <alignment horizontal="left" vertical="top"/>
    </xf>
    <xf numFmtId="0" fontId="7" fillId="4" borderId="11" xfId="5" applyFont="1" applyFill="1" applyBorder="1" applyAlignment="1">
      <alignment horizontal="left" vertical="top"/>
    </xf>
    <xf numFmtId="0" fontId="7" fillId="4" borderId="14" xfId="5" applyFont="1" applyFill="1" applyBorder="1" applyAlignment="1">
      <alignment horizontal="right"/>
    </xf>
    <xf numFmtId="0" fontId="7" fillId="4" borderId="22" xfId="5" applyFont="1" applyFill="1" applyBorder="1" applyAlignment="1">
      <alignment horizontal="left"/>
    </xf>
    <xf numFmtId="0" fontId="7" fillId="4" borderId="11" xfId="5" applyFont="1" applyFill="1" applyBorder="1" applyAlignment="1">
      <alignment horizontal="left"/>
    </xf>
    <xf numFmtId="0" fontId="7" fillId="4" borderId="2" xfId="5" applyFont="1" applyFill="1" applyBorder="1"/>
    <xf numFmtId="0" fontId="7" fillId="4" borderId="2" xfId="5" applyFont="1" applyFill="1" applyBorder="1" applyAlignment="1">
      <alignment horizontal="right"/>
    </xf>
    <xf numFmtId="0" fontId="14" fillId="0" borderId="2" xfId="5" applyFont="1" applyBorder="1" applyAlignment="1"/>
    <xf numFmtId="188" fontId="7" fillId="4" borderId="11" xfId="5" applyNumberFormat="1" applyFont="1" applyFill="1" applyBorder="1" applyAlignment="1">
      <alignment horizontal="right"/>
    </xf>
    <xf numFmtId="188" fontId="7" fillId="4" borderId="17" xfId="5" applyNumberFormat="1" applyFont="1" applyFill="1" applyBorder="1" applyAlignment="1">
      <alignment horizontal="center"/>
    </xf>
    <xf numFmtId="189" fontId="7" fillId="4" borderId="11" xfId="5" applyNumberFormat="1" applyFont="1" applyFill="1" applyBorder="1" applyAlignment="1">
      <alignment horizontal="right"/>
    </xf>
    <xf numFmtId="0" fontId="7" fillId="4" borderId="10" xfId="5" applyFont="1" applyFill="1" applyBorder="1" applyAlignment="1">
      <alignment horizontal="center"/>
    </xf>
    <xf numFmtId="0" fontId="7" fillId="4" borderId="10" xfId="5" applyFont="1" applyFill="1" applyBorder="1" applyAlignment="1">
      <alignment horizontal="left"/>
    </xf>
    <xf numFmtId="188" fontId="7" fillId="4" borderId="10" xfId="5" applyNumberFormat="1" applyFont="1" applyFill="1" applyBorder="1" applyAlignment="1">
      <alignment horizontal="right"/>
    </xf>
    <xf numFmtId="188" fontId="7" fillId="4" borderId="10" xfId="5" applyNumberFormat="1" applyFont="1" applyFill="1" applyBorder="1" applyAlignment="1">
      <alignment horizontal="center"/>
    </xf>
    <xf numFmtId="189" fontId="7" fillId="4" borderId="10" xfId="5" applyNumberFormat="1" applyFont="1" applyFill="1" applyBorder="1" applyAlignment="1">
      <alignment horizontal="right"/>
    </xf>
    <xf numFmtId="189" fontId="7" fillId="4" borderId="10" xfId="5" applyNumberFormat="1" applyFont="1" applyFill="1" applyBorder="1" applyAlignment="1">
      <alignment horizontal="center"/>
    </xf>
    <xf numFmtId="0" fontId="7" fillId="4" borderId="20" xfId="5" applyFont="1" applyFill="1" applyBorder="1"/>
    <xf numFmtId="0" fontId="7" fillId="4" borderId="20" xfId="5" applyFont="1" applyFill="1" applyBorder="1" applyAlignment="1">
      <alignment horizontal="left"/>
    </xf>
    <xf numFmtId="0" fontId="7" fillId="4" borderId="23" xfId="5" applyFont="1" applyFill="1" applyBorder="1" applyAlignment="1">
      <alignment horizontal="center"/>
    </xf>
    <xf numFmtId="0" fontId="7" fillId="4" borderId="8" xfId="5" applyFont="1" applyFill="1" applyBorder="1"/>
    <xf numFmtId="0" fontId="7" fillId="4" borderId="8" xfId="5" applyFont="1" applyFill="1" applyBorder="1" applyAlignment="1">
      <alignment horizontal="right"/>
    </xf>
    <xf numFmtId="0" fontId="14" fillId="0" borderId="8" xfId="5" applyFont="1" applyBorder="1" applyAlignment="1"/>
    <xf numFmtId="188" fontId="7" fillId="4" borderId="20" xfId="5" applyNumberFormat="1" applyFont="1" applyFill="1" applyBorder="1" applyAlignment="1">
      <alignment horizontal="right"/>
    </xf>
    <xf numFmtId="189" fontId="7" fillId="4" borderId="20" xfId="5" applyNumberFormat="1" applyFont="1" applyFill="1" applyBorder="1" applyAlignment="1">
      <alignment horizontal="right"/>
    </xf>
    <xf numFmtId="0" fontId="7" fillId="5" borderId="0" xfId="5" applyFont="1" applyFill="1" applyBorder="1"/>
    <xf numFmtId="0" fontId="13" fillId="3" borderId="0" xfId="5" applyFont="1" applyFill="1" applyAlignment="1"/>
    <xf numFmtId="0" fontId="14" fillId="2" borderId="10" xfId="5" applyFont="1" applyFill="1" applyBorder="1" applyAlignment="1"/>
    <xf numFmtId="0" fontId="14" fillId="0" borderId="10" xfId="5" applyFont="1" applyBorder="1" applyAlignment="1">
      <alignment horizontal="center"/>
    </xf>
    <xf numFmtId="0" fontId="7" fillId="4" borderId="24" xfId="5" applyFont="1" applyFill="1" applyBorder="1"/>
    <xf numFmtId="0" fontId="7" fillId="4" borderId="25" xfId="5" applyFont="1" applyFill="1" applyBorder="1" applyAlignment="1">
      <alignment horizontal="center"/>
    </xf>
    <xf numFmtId="0" fontId="7" fillId="4" borderId="26" xfId="5" applyFont="1" applyFill="1" applyBorder="1" applyAlignment="1">
      <alignment horizontal="right"/>
    </xf>
    <xf numFmtId="189" fontId="7" fillId="4" borderId="24" xfId="5" applyNumberFormat="1" applyFont="1" applyFill="1" applyBorder="1" applyAlignment="1">
      <alignment horizontal="right"/>
    </xf>
    <xf numFmtId="189" fontId="15" fillId="4" borderId="22" xfId="5" applyNumberFormat="1" applyFont="1" applyFill="1" applyBorder="1" applyAlignment="1">
      <alignment horizontal="center"/>
    </xf>
    <xf numFmtId="0" fontId="13" fillId="2" borderId="0" xfId="5" applyFont="1" applyFill="1" applyAlignment="1"/>
    <xf numFmtId="0" fontId="14" fillId="4" borderId="22" xfId="5" applyFont="1" applyFill="1" applyBorder="1"/>
    <xf numFmtId="189" fontId="16" fillId="4" borderId="22" xfId="5" applyNumberFormat="1" applyFont="1" applyFill="1" applyBorder="1" applyAlignment="1">
      <alignment horizontal="center"/>
    </xf>
    <xf numFmtId="0" fontId="16" fillId="4" borderId="4" xfId="5" applyFont="1" applyFill="1" applyBorder="1"/>
    <xf numFmtId="0" fontId="7" fillId="4" borderId="5" xfId="5" applyFont="1" applyFill="1" applyBorder="1"/>
    <xf numFmtId="189" fontId="16" fillId="4" borderId="10" xfId="5" applyNumberFormat="1" applyFont="1" applyFill="1" applyBorder="1" applyAlignment="1">
      <alignment horizontal="right"/>
    </xf>
    <xf numFmtId="189" fontId="16" fillId="4" borderId="10" xfId="5" applyNumberFormat="1" applyFont="1" applyFill="1" applyBorder="1" applyAlignment="1">
      <alignment horizontal="center"/>
    </xf>
    <xf numFmtId="0" fontId="7" fillId="4" borderId="0" xfId="5" applyFont="1" applyFill="1" applyBorder="1" applyAlignment="1">
      <alignment horizontal="right"/>
    </xf>
    <xf numFmtId="0" fontId="14" fillId="4" borderId="0" xfId="5" applyFont="1" applyFill="1" applyBorder="1" applyAlignment="1">
      <alignment horizontal="right"/>
    </xf>
    <xf numFmtId="189" fontId="7" fillId="4" borderId="0" xfId="5" applyNumberFormat="1" applyFont="1" applyFill="1" applyBorder="1" applyAlignment="1">
      <alignment horizontal="right"/>
    </xf>
    <xf numFmtId="189" fontId="16" fillId="4" borderId="0" xfId="5" applyNumberFormat="1" applyFont="1" applyFill="1" applyBorder="1" applyAlignment="1">
      <alignment horizontal="right"/>
    </xf>
    <xf numFmtId="0" fontId="7" fillId="4" borderId="0" xfId="5" applyFont="1" applyFill="1" applyBorder="1" applyAlignment="1">
      <alignment horizontal="center"/>
    </xf>
    <xf numFmtId="188" fontId="7" fillId="4" borderId="0" xfId="5" applyNumberFormat="1" applyFont="1" applyFill="1" applyBorder="1" applyAlignment="1">
      <alignment horizontal="right"/>
    </xf>
    <xf numFmtId="188" fontId="7" fillId="4" borderId="0" xfId="5" applyNumberFormat="1" applyFont="1" applyFill="1" applyBorder="1" applyAlignment="1">
      <alignment horizontal="left"/>
    </xf>
    <xf numFmtId="0" fontId="7" fillId="4" borderId="0" xfId="5" applyFont="1" applyFill="1" applyBorder="1" applyAlignment="1">
      <alignment horizontal="left"/>
    </xf>
    <xf numFmtId="189" fontId="7" fillId="4" borderId="0" xfId="5" applyNumberFormat="1" applyFont="1" applyFill="1" applyBorder="1" applyAlignment="1">
      <alignment horizontal="left"/>
    </xf>
    <xf numFmtId="0" fontId="14" fillId="0" borderId="0" xfId="5" applyFont="1" applyAlignment="1"/>
    <xf numFmtId="0" fontId="10" fillId="0" borderId="10" xfId="6" applyFont="1" applyBorder="1" applyAlignment="1">
      <alignment horizontal="center"/>
    </xf>
    <xf numFmtId="0" fontId="10" fillId="0" borderId="10" xfId="6" applyFont="1" applyBorder="1" applyAlignment="1">
      <alignment horizontal="left"/>
    </xf>
    <xf numFmtId="0" fontId="5" fillId="0" borderId="0" xfId="6" applyFont="1"/>
    <xf numFmtId="0" fontId="10" fillId="6" borderId="27" xfId="6" applyFont="1" applyFill="1" applyBorder="1" applyAlignment="1">
      <alignment vertical="center"/>
    </xf>
    <xf numFmtId="0" fontId="10" fillId="6" borderId="2" xfId="6" applyFont="1" applyFill="1" applyBorder="1" applyAlignment="1">
      <alignment vertical="center"/>
    </xf>
    <xf numFmtId="0" fontId="10" fillId="6" borderId="2" xfId="6" applyFont="1" applyFill="1" applyBorder="1" applyAlignment="1">
      <alignment horizontal="center"/>
    </xf>
    <xf numFmtId="0" fontId="10" fillId="6" borderId="2" xfId="6" applyFont="1" applyFill="1" applyBorder="1" applyAlignment="1">
      <alignment horizontal="center" vertical="center"/>
    </xf>
    <xf numFmtId="0" fontId="5" fillId="6" borderId="10" xfId="6" applyFont="1" applyFill="1" applyBorder="1" applyAlignment="1">
      <alignment vertical="center"/>
    </xf>
    <xf numFmtId="0" fontId="5" fillId="6" borderId="2" xfId="6" applyFont="1" applyFill="1" applyBorder="1" applyAlignment="1">
      <alignment vertical="center"/>
    </xf>
    <xf numFmtId="0" fontId="10" fillId="6" borderId="10" xfId="6" applyFont="1" applyFill="1" applyBorder="1" applyAlignment="1">
      <alignment horizontal="center"/>
    </xf>
    <xf numFmtId="0" fontId="10" fillId="6" borderId="10" xfId="6" applyFont="1" applyFill="1" applyBorder="1" applyAlignment="1">
      <alignment horizontal="center" vertical="center"/>
    </xf>
    <xf numFmtId="0" fontId="5" fillId="0" borderId="27" xfId="6" applyFont="1" applyBorder="1" applyAlignment="1">
      <alignment horizontal="center"/>
    </xf>
    <xf numFmtId="0" fontId="5" fillId="2" borderId="2" xfId="6" applyFont="1" applyFill="1" applyBorder="1"/>
    <xf numFmtId="0" fontId="5" fillId="0" borderId="2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3" fontId="5" fillId="0" borderId="2" xfId="6" applyNumberFormat="1" applyFont="1" applyBorder="1" applyAlignment="1">
      <alignment horizontal="center"/>
    </xf>
    <xf numFmtId="3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4" xfId="6" applyFont="1" applyBorder="1" applyAlignment="1">
      <alignment horizontal="center"/>
    </xf>
    <xf numFmtId="3" fontId="5" fillId="0" borderId="0" xfId="6" applyNumberFormat="1" applyFont="1" applyAlignment="1">
      <alignment horizontal="center"/>
    </xf>
    <xf numFmtId="0" fontId="5" fillId="0" borderId="28" xfId="6" applyFont="1" applyBorder="1" applyAlignment="1">
      <alignment horizontal="center"/>
    </xf>
    <xf numFmtId="0" fontId="5" fillId="0" borderId="0" xfId="6" applyFont="1" applyAlignment="1">
      <alignment horizontal="center"/>
    </xf>
    <xf numFmtId="0" fontId="5" fillId="2" borderId="10" xfId="6" applyFont="1" applyFill="1" applyBorder="1"/>
    <xf numFmtId="3" fontId="5" fillId="0" borderId="13" xfId="6" applyNumberFormat="1" applyFont="1" applyBorder="1" applyAlignment="1">
      <alignment horizontal="center"/>
    </xf>
    <xf numFmtId="0" fontId="5" fillId="0" borderId="13" xfId="6" applyFont="1" applyBorder="1" applyAlignment="1">
      <alignment horizontal="center"/>
    </xf>
    <xf numFmtId="0" fontId="5" fillId="2" borderId="6" xfId="6" applyFont="1" applyFill="1" applyBorder="1"/>
    <xf numFmtId="0" fontId="5" fillId="0" borderId="6" xfId="6" applyFont="1" applyBorder="1" applyAlignment="1">
      <alignment horizontal="center"/>
    </xf>
    <xf numFmtId="0" fontId="5" fillId="2" borderId="10" xfId="6" applyFont="1" applyFill="1" applyBorder="1" applyAlignment="1">
      <alignment horizontal="center"/>
    </xf>
    <xf numFmtId="0" fontId="5" fillId="0" borderId="1" xfId="6" applyFont="1" applyBorder="1" applyAlignment="1">
      <alignment horizontal="center"/>
    </xf>
    <xf numFmtId="0" fontId="5" fillId="2" borderId="6" xfId="6" applyFont="1" applyFill="1" applyBorder="1" applyAlignment="1">
      <alignment horizontal="center"/>
    </xf>
    <xf numFmtId="0" fontId="5" fillId="2" borderId="10" xfId="3" applyFont="1" applyFill="1" applyBorder="1"/>
    <xf numFmtId="0" fontId="5" fillId="0" borderId="10" xfId="3" applyFont="1" applyBorder="1" applyAlignment="1">
      <alignment horizontal="center"/>
    </xf>
    <xf numFmtId="0" fontId="5" fillId="2" borderId="13" xfId="6" applyFont="1" applyFill="1" applyBorder="1" applyAlignment="1">
      <alignment horizontal="center"/>
    </xf>
    <xf numFmtId="0" fontId="5" fillId="0" borderId="13" xfId="3" applyFont="1" applyBorder="1" applyAlignment="1">
      <alignment horizontal="center"/>
    </xf>
    <xf numFmtId="3" fontId="5" fillId="0" borderId="4" xfId="6" applyNumberFormat="1" applyFont="1" applyBorder="1" applyAlignment="1">
      <alignment horizontal="center"/>
    </xf>
    <xf numFmtId="3" fontId="5" fillId="0" borderId="5" xfId="6" applyNumberFormat="1" applyFont="1" applyBorder="1" applyAlignment="1">
      <alignment horizontal="center"/>
    </xf>
    <xf numFmtId="0" fontId="5" fillId="0" borderId="29" xfId="6" applyFont="1" applyBorder="1" applyAlignment="1">
      <alignment horizontal="center"/>
    </xf>
    <xf numFmtId="3" fontId="5" fillId="0" borderId="3" xfId="6" applyNumberFormat="1" applyFont="1" applyBorder="1" applyAlignment="1">
      <alignment horizontal="center"/>
    </xf>
    <xf numFmtId="0" fontId="5" fillId="0" borderId="5" xfId="6" applyFont="1" applyBorder="1" applyAlignment="1">
      <alignment horizontal="center"/>
    </xf>
    <xf numFmtId="0" fontId="5" fillId="2" borderId="8" xfId="6" applyFont="1" applyFill="1" applyBorder="1" applyAlignment="1">
      <alignment horizontal="center"/>
    </xf>
    <xf numFmtId="3" fontId="5" fillId="2" borderId="10" xfId="6" applyNumberFormat="1" applyFont="1" applyFill="1" applyBorder="1" applyAlignment="1">
      <alignment horizontal="center"/>
    </xf>
    <xf numFmtId="3" fontId="5" fillId="0" borderId="6" xfId="6" applyNumberFormat="1" applyFont="1" applyBorder="1" applyAlignment="1">
      <alignment horizontal="center"/>
    </xf>
    <xf numFmtId="3" fontId="10" fillId="6" borderId="10" xfId="6" applyNumberFormat="1" applyFont="1" applyFill="1" applyBorder="1" applyAlignment="1">
      <alignment horizontal="center"/>
    </xf>
    <xf numFmtId="0" fontId="5" fillId="6" borderId="10" xfId="6" applyFont="1" applyFill="1" applyBorder="1"/>
    <xf numFmtId="0" fontId="5" fillId="6" borderId="2" xfId="6" applyFont="1" applyFill="1" applyBorder="1" applyAlignment="1">
      <alignment horizontal="center"/>
    </xf>
    <xf numFmtId="0" fontId="10" fillId="6" borderId="10" xfId="6" applyFont="1" applyFill="1" applyBorder="1"/>
    <xf numFmtId="0" fontId="5" fillId="6" borderId="4" xfId="6" applyFont="1" applyFill="1" applyBorder="1" applyAlignment="1">
      <alignment horizontal="center"/>
    </xf>
    <xf numFmtId="0" fontId="5" fillId="6" borderId="13" xfId="6" applyFont="1" applyFill="1" applyBorder="1" applyAlignment="1"/>
    <xf numFmtId="0" fontId="5" fillId="6" borderId="13" xfId="6" applyFont="1" applyFill="1" applyBorder="1" applyAlignment="1">
      <alignment horizontal="center"/>
    </xf>
    <xf numFmtId="0" fontId="5" fillId="6" borderId="5" xfId="6" applyFont="1" applyFill="1" applyBorder="1" applyAlignment="1"/>
    <xf numFmtId="20" fontId="5" fillId="0" borderId="10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3" fontId="5" fillId="2" borderId="6" xfId="6" applyNumberFormat="1" applyFont="1" applyFill="1" applyBorder="1" applyAlignment="1">
      <alignment horizontal="center"/>
    </xf>
    <xf numFmtId="0" fontId="5" fillId="2" borderId="10" xfId="6" applyFont="1" applyFill="1" applyBorder="1" applyAlignment="1">
      <alignment horizontal="left"/>
    </xf>
    <xf numFmtId="3" fontId="10" fillId="6" borderId="8" xfId="6" applyNumberFormat="1" applyFont="1" applyFill="1" applyBorder="1" applyAlignment="1">
      <alignment horizontal="center"/>
    </xf>
    <xf numFmtId="0" fontId="5" fillId="6" borderId="10" xfId="6" applyFont="1" applyFill="1" applyBorder="1" applyAlignment="1">
      <alignment horizontal="center"/>
    </xf>
    <xf numFmtId="3" fontId="5" fillId="6" borderId="10" xfId="6" applyNumberFormat="1" applyFont="1" applyFill="1" applyBorder="1" applyAlignment="1">
      <alignment horizontal="center"/>
    </xf>
    <xf numFmtId="3" fontId="5" fillId="6" borderId="8" xfId="6" applyNumberFormat="1" applyFont="1" applyFill="1" applyBorder="1" applyAlignment="1">
      <alignment horizontal="center"/>
    </xf>
    <xf numFmtId="0" fontId="18" fillId="2" borderId="0" xfId="0" applyFont="1" applyFill="1"/>
    <xf numFmtId="0" fontId="18" fillId="0" borderId="0" xfId="0" applyFont="1"/>
    <xf numFmtId="0" fontId="7" fillId="2" borderId="10" xfId="0" applyFont="1" applyFill="1" applyBorder="1" applyAlignment="1">
      <alignment horizontal="center" vertical="center"/>
    </xf>
    <xf numFmtId="190" fontId="7" fillId="2" borderId="10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wrapText="1"/>
    </xf>
    <xf numFmtId="0" fontId="6" fillId="0" borderId="10" xfId="0" applyFont="1" applyBorder="1" applyAlignment="1">
      <alignment horizontal="center"/>
    </xf>
    <xf numFmtId="0" fontId="21" fillId="2" borderId="10" xfId="0" applyFont="1" applyFill="1" applyBorder="1"/>
    <xf numFmtId="0" fontId="21" fillId="2" borderId="10" xfId="0" applyFont="1" applyFill="1" applyBorder="1" applyAlignment="1">
      <alignment horizontal="center"/>
    </xf>
    <xf numFmtId="1" fontId="21" fillId="2" borderId="10" xfId="0" applyNumberFormat="1" applyFont="1" applyFill="1" applyBorder="1" applyAlignment="1">
      <alignment horizontal="center"/>
    </xf>
    <xf numFmtId="44" fontId="22" fillId="2" borderId="10" xfId="0" applyNumberFormat="1" applyFont="1" applyFill="1" applyBorder="1"/>
    <xf numFmtId="44" fontId="21" fillId="2" borderId="10" xfId="0" applyNumberFormat="1" applyFont="1" applyFill="1" applyBorder="1" applyAlignment="1"/>
    <xf numFmtId="44" fontId="21" fillId="2" borderId="10" xfId="0" applyNumberFormat="1" applyFont="1" applyFill="1" applyBorder="1"/>
    <xf numFmtId="0" fontId="21" fillId="2" borderId="0" xfId="0" applyFont="1" applyFill="1"/>
    <xf numFmtId="0" fontId="21" fillId="0" borderId="0" xfId="0" applyFont="1"/>
    <xf numFmtId="0" fontId="21" fillId="2" borderId="2" xfId="0" applyFont="1" applyFill="1" applyBorder="1"/>
    <xf numFmtId="43" fontId="23" fillId="2" borderId="10" xfId="1" applyFont="1" applyFill="1" applyBorder="1"/>
    <xf numFmtId="2" fontId="21" fillId="2" borderId="10" xfId="0" applyNumberFormat="1" applyFont="1" applyFill="1" applyBorder="1"/>
    <xf numFmtId="43" fontId="23" fillId="2" borderId="0" xfId="1" applyFont="1" applyFill="1"/>
    <xf numFmtId="0" fontId="21" fillId="2" borderId="10" xfId="0" applyFont="1" applyFill="1" applyBorder="1" applyAlignment="1">
      <alignment vertical="center"/>
    </xf>
    <xf numFmtId="0" fontId="21" fillId="0" borderId="10" xfId="0" applyFont="1" applyBorder="1"/>
    <xf numFmtId="2" fontId="21" fillId="2" borderId="10" xfId="0" applyNumberFormat="1" applyFont="1" applyFill="1" applyBorder="1" applyAlignment="1"/>
    <xf numFmtId="0" fontId="19" fillId="0" borderId="0" xfId="0" applyFont="1" applyAlignment="1">
      <alignment horizontal="center"/>
    </xf>
    <xf numFmtId="44" fontId="21" fillId="2" borderId="10" xfId="0" applyNumberFormat="1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44" fontId="22" fillId="2" borderId="2" xfId="0" applyNumberFormat="1" applyFont="1" applyFill="1" applyBorder="1"/>
    <xf numFmtId="44" fontId="23" fillId="2" borderId="10" xfId="0" applyNumberFormat="1" applyFont="1" applyFill="1" applyBorder="1"/>
    <xf numFmtId="3" fontId="21" fillId="2" borderId="1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21" fillId="2" borderId="2" xfId="0" applyNumberFormat="1" applyFont="1" applyFill="1" applyBorder="1" applyAlignment="1">
      <alignment horizontal="center"/>
    </xf>
    <xf numFmtId="44" fontId="21" fillId="2" borderId="2" xfId="0" applyNumberFormat="1" applyFont="1" applyFill="1" applyBorder="1"/>
    <xf numFmtId="0" fontId="21" fillId="0" borderId="10" xfId="0" applyFont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6" fillId="0" borderId="8" xfId="0" applyFont="1" applyBorder="1" applyAlignment="1">
      <alignment horizontal="center"/>
    </xf>
    <xf numFmtId="0" fontId="21" fillId="2" borderId="8" xfId="0" applyFont="1" applyFill="1" applyBorder="1"/>
    <xf numFmtId="0" fontId="21" fillId="2" borderId="8" xfId="0" applyFont="1" applyFill="1" applyBorder="1" applyAlignment="1">
      <alignment horizontal="center"/>
    </xf>
    <xf numFmtId="1" fontId="21" fillId="2" borderId="8" xfId="0" applyNumberFormat="1" applyFont="1" applyFill="1" applyBorder="1" applyAlignment="1">
      <alignment horizontal="center"/>
    </xf>
    <xf numFmtId="44" fontId="22" fillId="2" borderId="8" xfId="0" applyNumberFormat="1" applyFont="1" applyFill="1" applyBorder="1"/>
    <xf numFmtId="44" fontId="21" fillId="2" borderId="8" xfId="0" applyNumberFormat="1" applyFont="1" applyFill="1" applyBorder="1"/>
    <xf numFmtId="0" fontId="19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right"/>
    </xf>
    <xf numFmtId="44" fontId="21" fillId="2" borderId="10" xfId="0" applyNumberFormat="1" applyFont="1" applyFill="1" applyBorder="1" applyAlignment="1">
      <alignment horizontal="right"/>
    </xf>
    <xf numFmtId="0" fontId="24" fillId="2" borderId="10" xfId="0" applyFont="1" applyFill="1" applyBorder="1"/>
    <xf numFmtId="0" fontId="6" fillId="2" borderId="10" xfId="0" applyFont="1" applyFill="1" applyBorder="1"/>
    <xf numFmtId="0" fontId="24" fillId="2" borderId="10" xfId="0" applyFont="1" applyFill="1" applyBorder="1" applyAlignment="1">
      <alignment horizontal="center"/>
    </xf>
    <xf numFmtId="0" fontId="24" fillId="2" borderId="0" xfId="0" applyFont="1" applyFill="1"/>
    <xf numFmtId="0" fontId="24" fillId="0" borderId="0" xfId="0" applyFont="1"/>
    <xf numFmtId="0" fontId="21" fillId="0" borderId="10" xfId="0" applyFont="1" applyBorder="1" applyAlignment="1">
      <alignment horizontal="left" vertical="top" wrapText="1"/>
    </xf>
    <xf numFmtId="187" fontId="2" fillId="0" borderId="10" xfId="1" applyNumberFormat="1" applyFont="1" applyBorder="1" applyAlignment="1">
      <alignment horizontal="center"/>
    </xf>
    <xf numFmtId="43" fontId="2" fillId="0" borderId="10" xfId="1" applyFont="1" applyFill="1" applyBorder="1" applyAlignment="1">
      <alignment wrapText="1"/>
    </xf>
    <xf numFmtId="0" fontId="2" fillId="0" borderId="10" xfId="0" applyFont="1" applyBorder="1" applyAlignment="1">
      <alignment horizontal="center" wrapText="1"/>
    </xf>
    <xf numFmtId="43" fontId="21" fillId="2" borderId="10" xfId="1" applyFont="1" applyFill="1" applyBorder="1"/>
    <xf numFmtId="0" fontId="2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/>
    </xf>
    <xf numFmtId="187" fontId="2" fillId="0" borderId="10" xfId="1" applyNumberFormat="1" applyFont="1" applyFill="1" applyBorder="1" applyAlignment="1">
      <alignment horizontal="center" vertical="top"/>
    </xf>
    <xf numFmtId="43" fontId="21" fillId="2" borderId="10" xfId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44" fontId="26" fillId="2" borderId="4" xfId="0" applyNumberFormat="1" applyFont="1" applyFill="1" applyBorder="1" applyAlignment="1"/>
    <xf numFmtId="44" fontId="27" fillId="2" borderId="5" xfId="0" applyNumberFormat="1" applyFont="1" applyFill="1" applyBorder="1" applyAlignment="1"/>
    <xf numFmtId="44" fontId="28" fillId="7" borderId="10" xfId="0" applyNumberFormat="1" applyFont="1" applyFill="1" applyBorder="1" applyAlignment="1"/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3" fontId="25" fillId="7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2" borderId="10" xfId="0" applyFont="1" applyFill="1" applyBorder="1" applyAlignment="1">
      <alignment wrapText="1"/>
    </xf>
    <xf numFmtId="0" fontId="29" fillId="0" borderId="10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1" fillId="0" borderId="0" xfId="0" applyFont="1" applyAlignment="1">
      <alignment horizontal="center"/>
    </xf>
    <xf numFmtId="0" fontId="32" fillId="2" borderId="0" xfId="0" applyFont="1" applyFill="1" applyAlignment="1">
      <alignment horizontal="center"/>
    </xf>
    <xf numFmtId="191" fontId="32" fillId="2" borderId="0" xfId="0" applyNumberFormat="1" applyFont="1" applyFill="1" applyAlignment="1">
      <alignment horizontal="center"/>
    </xf>
    <xf numFmtId="0" fontId="33" fillId="7" borderId="2" xfId="0" applyFont="1" applyFill="1" applyBorder="1" applyAlignment="1">
      <alignment horizontal="center" vertical="center"/>
    </xf>
    <xf numFmtId="49" fontId="33" fillId="7" borderId="10" xfId="1" applyNumberFormat="1" applyFont="1" applyFill="1" applyBorder="1" applyAlignment="1">
      <alignment horizontal="center" vertical="center"/>
    </xf>
    <xf numFmtId="3" fontId="34" fillId="7" borderId="2" xfId="0" applyNumberFormat="1" applyFont="1" applyFill="1" applyBorder="1" applyAlignment="1">
      <alignment horizontal="center" vertical="center" wrapText="1"/>
    </xf>
    <xf numFmtId="0" fontId="33" fillId="7" borderId="2" xfId="0" applyNumberFormat="1" applyFont="1" applyFill="1" applyBorder="1" applyAlignment="1">
      <alignment horizontal="center"/>
    </xf>
    <xf numFmtId="0" fontId="33" fillId="7" borderId="1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49" fontId="33" fillId="7" borderId="8" xfId="1" applyNumberFormat="1" applyFont="1" applyFill="1" applyBorder="1" applyAlignment="1">
      <alignment horizontal="center" vertical="center"/>
    </xf>
    <xf numFmtId="3" fontId="34" fillId="7" borderId="8" xfId="0" applyNumberFormat="1" applyFont="1" applyFill="1" applyBorder="1" applyAlignment="1">
      <alignment horizontal="center" vertical="center" wrapText="1"/>
    </xf>
    <xf numFmtId="0" fontId="33" fillId="7" borderId="8" xfId="0" applyNumberFormat="1" applyFont="1" applyFill="1" applyBorder="1" applyAlignment="1">
      <alignment horizontal="center" vertical="center" wrapText="1"/>
    </xf>
    <xf numFmtId="190" fontId="33" fillId="7" borderId="10" xfId="0" applyNumberFormat="1" applyFont="1" applyFill="1" applyBorder="1" applyAlignment="1">
      <alignment horizontal="center" vertical="center"/>
    </xf>
    <xf numFmtId="191" fontId="33" fillId="7" borderId="10" xfId="0" applyNumberFormat="1" applyFont="1" applyFill="1" applyBorder="1" applyAlignment="1">
      <alignment horizontal="center" vertical="center"/>
    </xf>
    <xf numFmtId="192" fontId="36" fillId="2" borderId="10" xfId="0" applyNumberFormat="1" applyFont="1" applyFill="1" applyBorder="1" applyAlignment="1">
      <alignment horizontal="center" vertical="center"/>
    </xf>
    <xf numFmtId="192" fontId="36" fillId="2" borderId="8" xfId="0" applyNumberFormat="1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6" fillId="2" borderId="10" xfId="8" applyFont="1" applyFill="1" applyBorder="1" applyAlignment="1">
      <alignment horizontal="right" vertical="center" wrapText="1"/>
    </xf>
    <xf numFmtId="3" fontId="36" fillId="2" borderId="10" xfId="0" applyNumberFormat="1" applyFont="1" applyFill="1" applyBorder="1" applyAlignment="1">
      <alignment horizontal="right" vertical="center"/>
    </xf>
    <xf numFmtId="3" fontId="36" fillId="2" borderId="8" xfId="0" applyNumberFormat="1" applyFont="1" applyFill="1" applyBorder="1" applyAlignment="1">
      <alignment horizontal="right" vertical="center" wrapText="1"/>
    </xf>
    <xf numFmtId="4" fontId="36" fillId="2" borderId="10" xfId="0" applyNumberFormat="1" applyFont="1" applyFill="1" applyBorder="1" applyAlignment="1">
      <alignment horizontal="right" vertical="center" wrapText="1"/>
    </xf>
    <xf numFmtId="191" fontId="36" fillId="2" borderId="10" xfId="0" applyNumberFormat="1" applyFont="1" applyFill="1" applyBorder="1" applyAlignment="1">
      <alignment horizontal="right" vertical="center" wrapText="1"/>
    </xf>
    <xf numFmtId="4" fontId="36" fillId="2" borderId="10" xfId="0" applyNumberFormat="1" applyFont="1" applyFill="1" applyBorder="1" applyAlignment="1">
      <alignment horizontal="right" vertical="center"/>
    </xf>
    <xf numFmtId="190" fontId="36" fillId="2" borderId="10" xfId="0" applyNumberFormat="1" applyFont="1" applyFill="1" applyBorder="1" applyAlignment="1">
      <alignment horizontal="right" vertical="center"/>
    </xf>
    <xf numFmtId="191" fontId="36" fillId="2" borderId="10" xfId="0" applyNumberFormat="1" applyFont="1" applyFill="1" applyBorder="1" applyAlignment="1">
      <alignment horizontal="right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10" xfId="0" applyFont="1" applyFill="1" applyBorder="1" applyAlignment="1">
      <alignment horizontal="center"/>
    </xf>
    <xf numFmtId="0" fontId="36" fillId="2" borderId="10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36" fillId="2" borderId="10" xfId="0" applyFont="1" applyFill="1" applyBorder="1" applyAlignment="1">
      <alignment horizontal="right" vertical="center" wrapText="1"/>
    </xf>
    <xf numFmtId="0" fontId="36" fillId="2" borderId="10" xfId="0" applyFont="1" applyFill="1" applyBorder="1" applyAlignment="1">
      <alignment horizontal="right" vertical="center"/>
    </xf>
    <xf numFmtId="4" fontId="38" fillId="2" borderId="10" xfId="0" applyNumberFormat="1" applyFont="1" applyFill="1" applyBorder="1" applyAlignment="1">
      <alignment horizontal="right" vertical="center"/>
    </xf>
    <xf numFmtId="0" fontId="36" fillId="2" borderId="4" xfId="0" applyFont="1" applyFill="1" applyBorder="1" applyAlignment="1">
      <alignment horizontal="right"/>
    </xf>
    <xf numFmtId="0" fontId="6" fillId="2" borderId="10" xfId="0" applyFont="1" applyFill="1" applyBorder="1" applyAlignment="1">
      <alignment vertical="center" wrapText="1"/>
    </xf>
    <xf numFmtId="1" fontId="36" fillId="2" borderId="10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right"/>
    </xf>
    <xf numFmtId="191" fontId="38" fillId="2" borderId="10" xfId="0" applyNumberFormat="1" applyFont="1" applyFill="1" applyBorder="1" applyAlignment="1">
      <alignment horizontal="righ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right"/>
    </xf>
    <xf numFmtId="0" fontId="36" fillId="2" borderId="0" xfId="0" applyFont="1" applyFill="1" applyAlignment="1"/>
    <xf numFmtId="0" fontId="6" fillId="2" borderId="33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1" fontId="36" fillId="2" borderId="2" xfId="0" applyNumberFormat="1" applyFont="1" applyFill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3" fontId="36" fillId="2" borderId="2" xfId="0" applyNumberFormat="1" applyFont="1" applyFill="1" applyBorder="1" applyAlignment="1">
      <alignment horizontal="right" vertical="center"/>
    </xf>
    <xf numFmtId="4" fontId="36" fillId="2" borderId="2" xfId="0" applyNumberFormat="1" applyFont="1" applyFill="1" applyBorder="1" applyAlignment="1">
      <alignment horizontal="right" vertical="center"/>
    </xf>
    <xf numFmtId="0" fontId="39" fillId="2" borderId="10" xfId="0" applyFont="1" applyFill="1" applyBorder="1" applyAlignment="1">
      <alignment horizontal="center"/>
    </xf>
    <xf numFmtId="0" fontId="36" fillId="2" borderId="10" xfId="0" applyFont="1" applyFill="1" applyBorder="1" applyAlignment="1">
      <alignment vertical="center" wrapText="1"/>
    </xf>
    <xf numFmtId="1" fontId="36" fillId="2" borderId="1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0" fontId="36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center" wrapText="1"/>
    </xf>
    <xf numFmtId="0" fontId="3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 wrapText="1"/>
    </xf>
    <xf numFmtId="1" fontId="36" fillId="2" borderId="8" xfId="0" applyNumberFormat="1" applyFont="1" applyFill="1" applyBorder="1" applyAlignment="1">
      <alignment horizontal="right" vertical="center"/>
    </xf>
    <xf numFmtId="0" fontId="36" fillId="2" borderId="8" xfId="0" applyFont="1" applyFill="1" applyBorder="1" applyAlignment="1">
      <alignment horizontal="right" vertical="center"/>
    </xf>
    <xf numFmtId="3" fontId="36" fillId="2" borderId="8" xfId="0" applyNumberFormat="1" applyFont="1" applyFill="1" applyBorder="1" applyAlignment="1">
      <alignment horizontal="right" vertical="center"/>
    </xf>
    <xf numFmtId="4" fontId="36" fillId="2" borderId="8" xfId="0" applyNumberFormat="1" applyFont="1" applyFill="1" applyBorder="1" applyAlignment="1">
      <alignment horizontal="right" vertical="center"/>
    </xf>
    <xf numFmtId="4" fontId="36" fillId="2" borderId="32" xfId="0" applyNumberFormat="1" applyFont="1" applyFill="1" applyBorder="1" applyAlignment="1">
      <alignment horizontal="right" vertical="center" wrapText="1"/>
    </xf>
    <xf numFmtId="4" fontId="36" fillId="2" borderId="33" xfId="0" applyNumberFormat="1" applyFont="1" applyFill="1" applyBorder="1" applyAlignment="1">
      <alignment horizontal="right" vertical="center" wrapText="1"/>
    </xf>
    <xf numFmtId="0" fontId="40" fillId="2" borderId="10" xfId="0" applyFont="1" applyFill="1" applyBorder="1" applyAlignment="1">
      <alignment horizontal="right"/>
    </xf>
    <xf numFmtId="0" fontId="40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 vertical="center" wrapText="1"/>
    </xf>
    <xf numFmtId="0" fontId="36" fillId="2" borderId="10" xfId="0" applyFont="1" applyFill="1" applyBorder="1"/>
    <xf numFmtId="191" fontId="36" fillId="2" borderId="10" xfId="0" applyNumberFormat="1" applyFont="1" applyFill="1" applyBorder="1"/>
    <xf numFmtId="0" fontId="4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36" fillId="2" borderId="32" xfId="0" applyFont="1" applyFill="1" applyBorder="1" applyAlignment="1">
      <alignment vertical="center" wrapText="1"/>
    </xf>
    <xf numFmtId="0" fontId="36" fillId="2" borderId="10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left" wrapText="1"/>
    </xf>
    <xf numFmtId="0" fontId="36" fillId="2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right" vertical="center" wrapText="1"/>
    </xf>
    <xf numFmtId="0" fontId="36" fillId="2" borderId="10" xfId="0" applyNumberFormat="1" applyFont="1" applyFill="1" applyBorder="1" applyAlignment="1">
      <alignment horizontal="right" vertical="center"/>
    </xf>
    <xf numFmtId="0" fontId="36" fillId="2" borderId="0" xfId="0" applyNumberFormat="1" applyFont="1" applyFill="1" applyAlignment="1">
      <alignment horizontal="center"/>
    </xf>
    <xf numFmtId="0" fontId="18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/>
    </xf>
    <xf numFmtId="0" fontId="40" fillId="2" borderId="10" xfId="0" applyFont="1" applyFill="1" applyBorder="1" applyAlignment="1">
      <alignment horizontal="right" vertical="center" wrapText="1"/>
    </xf>
    <xf numFmtId="191" fontId="36" fillId="2" borderId="10" xfId="0" applyNumberFormat="1" applyFont="1" applyFill="1" applyBorder="1" applyAlignment="1">
      <alignment horizontal="right"/>
    </xf>
    <xf numFmtId="0" fontId="40" fillId="2" borderId="10" xfId="0" applyFont="1" applyFill="1" applyBorder="1" applyAlignment="1">
      <alignment horizontal="right" vertical="center"/>
    </xf>
    <xf numFmtId="0" fontId="40" fillId="2" borderId="0" xfId="0" applyFont="1" applyFill="1" applyAlignment="1">
      <alignment horizontal="right" vertical="center"/>
    </xf>
    <xf numFmtId="0" fontId="12" fillId="2" borderId="10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right"/>
    </xf>
    <xf numFmtId="0" fontId="36" fillId="2" borderId="4" xfId="0" applyFont="1" applyFill="1" applyBorder="1" applyAlignment="1"/>
    <xf numFmtId="0" fontId="36" fillId="2" borderId="4" xfId="0" applyFont="1" applyFill="1" applyBorder="1" applyAlignment="1">
      <alignment horizontal="center"/>
    </xf>
    <xf numFmtId="0" fontId="38" fillId="2" borderId="10" xfId="0" applyFont="1" applyFill="1" applyBorder="1" applyAlignment="1">
      <alignment vertical="center" wrapText="1"/>
    </xf>
    <xf numFmtId="0" fontId="36" fillId="2" borderId="30" xfId="0" applyFont="1" applyFill="1" applyBorder="1" applyAlignment="1">
      <alignment horizontal="right"/>
    </xf>
    <xf numFmtId="0" fontId="6" fillId="2" borderId="3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41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191" fontId="36" fillId="2" borderId="0" xfId="0" applyNumberFormat="1" applyFont="1" applyFill="1" applyBorder="1" applyAlignment="1">
      <alignment horizontal="right" vertical="center" wrapText="1"/>
    </xf>
    <xf numFmtId="4" fontId="36" fillId="2" borderId="0" xfId="0" applyNumberFormat="1" applyFont="1" applyFill="1" applyBorder="1" applyAlignment="1">
      <alignment horizontal="right" vertical="center"/>
    </xf>
    <xf numFmtId="190" fontId="36" fillId="2" borderId="0" xfId="0" applyNumberFormat="1" applyFont="1" applyFill="1" applyBorder="1" applyAlignment="1">
      <alignment horizontal="right" vertical="center"/>
    </xf>
    <xf numFmtId="191" fontId="36" fillId="2" borderId="0" xfId="0" applyNumberFormat="1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Border="1" applyAlignment="1">
      <alignment vertical="center" wrapText="1"/>
    </xf>
    <xf numFmtId="1" fontId="36" fillId="2" borderId="0" xfId="0" applyNumberFormat="1" applyFont="1" applyFill="1" applyBorder="1" applyAlignment="1">
      <alignment horizontal="right"/>
    </xf>
    <xf numFmtId="0" fontId="36" fillId="2" borderId="0" xfId="0" applyFont="1" applyFill="1" applyBorder="1" applyAlignment="1">
      <alignment horizontal="right" vertical="center"/>
    </xf>
    <xf numFmtId="3" fontId="37" fillId="2" borderId="0" xfId="0" applyNumberFormat="1" applyFont="1" applyFill="1" applyBorder="1" applyAlignment="1">
      <alignment horizontal="right" vertical="center"/>
    </xf>
    <xf numFmtId="4" fontId="44" fillId="2" borderId="0" xfId="0" applyNumberFormat="1" applyFont="1" applyFill="1" applyBorder="1" applyAlignment="1">
      <alignment horizontal="right" vertical="center"/>
    </xf>
    <xf numFmtId="4" fontId="37" fillId="2" borderId="0" xfId="0" applyNumberFormat="1" applyFont="1" applyFill="1" applyBorder="1" applyAlignment="1">
      <alignment horizontal="right" vertical="center"/>
    </xf>
    <xf numFmtId="4" fontId="36" fillId="2" borderId="0" xfId="0" applyNumberFormat="1" applyFont="1" applyFill="1" applyBorder="1" applyAlignment="1">
      <alignment vertical="center"/>
    </xf>
    <xf numFmtId="0" fontId="21" fillId="2" borderId="0" xfId="0" applyFont="1" applyFill="1" applyBorder="1"/>
    <xf numFmtId="0" fontId="16" fillId="2" borderId="0" xfId="0" applyFont="1" applyFill="1" applyAlignment="1">
      <alignment horizontal="center"/>
    </xf>
    <xf numFmtId="0" fontId="19" fillId="2" borderId="0" xfId="0" applyFont="1" applyFill="1"/>
    <xf numFmtId="0" fontId="4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wrapText="1"/>
    </xf>
    <xf numFmtId="1" fontId="40" fillId="2" borderId="0" xfId="0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right" vertical="center"/>
    </xf>
    <xf numFmtId="3" fontId="45" fillId="2" borderId="0" xfId="0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horizontal="right" vertical="center"/>
    </xf>
    <xf numFmtId="191" fontId="40" fillId="2" borderId="0" xfId="0" applyNumberFormat="1" applyFont="1" applyFill="1" applyBorder="1" applyAlignment="1">
      <alignment horizontal="right" vertical="center"/>
    </xf>
    <xf numFmtId="4" fontId="34" fillId="2" borderId="0" xfId="0" applyNumberFormat="1" applyFont="1" applyFill="1" applyBorder="1" applyAlignment="1">
      <alignment horizontal="right" vertical="center"/>
    </xf>
    <xf numFmtId="190" fontId="40" fillId="2" borderId="0" xfId="0" applyNumberFormat="1" applyFont="1" applyFill="1" applyBorder="1" applyAlignment="1">
      <alignment horizontal="right" vertical="center"/>
    </xf>
    <xf numFmtId="4" fontId="45" fillId="2" borderId="0" xfId="0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vertical="center"/>
    </xf>
    <xf numFmtId="0" fontId="46" fillId="2" borderId="0" xfId="0" applyFont="1" applyFill="1"/>
    <xf numFmtId="0" fontId="46" fillId="2" borderId="0" xfId="0" applyFont="1" applyFill="1" applyAlignment="1">
      <alignment horizontal="right"/>
    </xf>
    <xf numFmtId="190" fontId="47" fillId="2" borderId="0" xfId="0" applyNumberFormat="1" applyFont="1" applyFill="1" applyAlignment="1">
      <alignment horizontal="center"/>
    </xf>
    <xf numFmtId="191" fontId="47" fillId="2" borderId="0" xfId="0" applyNumberFormat="1" applyFont="1" applyFill="1" applyAlignment="1">
      <alignment horizontal="center"/>
    </xf>
    <xf numFmtId="4" fontId="48" fillId="2" borderId="0" xfId="0" applyNumberFormat="1" applyFont="1" applyFill="1" applyAlignment="1">
      <alignment horizontal="center"/>
    </xf>
    <xf numFmtId="191" fontId="48" fillId="2" borderId="0" xfId="0" applyNumberFormat="1" applyFont="1" applyFill="1" applyAlignment="1">
      <alignment horizontal="center"/>
    </xf>
    <xf numFmtId="4" fontId="48" fillId="2" borderId="0" xfId="0" applyNumberFormat="1" applyFont="1" applyFill="1"/>
    <xf numFmtId="0" fontId="49" fillId="2" borderId="0" xfId="0" applyFont="1" applyFill="1"/>
    <xf numFmtId="0" fontId="50" fillId="2" borderId="0" xfId="0" applyFont="1" applyFill="1"/>
    <xf numFmtId="0" fontId="51" fillId="2" borderId="0" xfId="0" applyFont="1" applyFill="1"/>
    <xf numFmtId="0" fontId="49" fillId="2" borderId="0" xfId="0" applyFont="1" applyFill="1" applyAlignment="1">
      <alignment horizontal="center"/>
    </xf>
    <xf numFmtId="190" fontId="49" fillId="2" borderId="0" xfId="0" applyNumberFormat="1" applyFont="1" applyFill="1" applyAlignment="1">
      <alignment horizontal="center"/>
    </xf>
    <xf numFmtId="191" fontId="49" fillId="2" borderId="0" xfId="0" applyNumberFormat="1" applyFont="1" applyFill="1" applyAlignment="1">
      <alignment horizontal="center"/>
    </xf>
    <xf numFmtId="190" fontId="50" fillId="2" borderId="0" xfId="0" applyNumberFormat="1" applyFont="1" applyFill="1"/>
    <xf numFmtId="0" fontId="52" fillId="2" borderId="0" xfId="0" applyFont="1" applyFill="1"/>
    <xf numFmtId="0" fontId="53" fillId="2" borderId="0" xfId="0" applyFont="1" applyFill="1"/>
    <xf numFmtId="0" fontId="52" fillId="2" borderId="0" xfId="0" applyFont="1" applyFill="1" applyAlignment="1">
      <alignment horizontal="center"/>
    </xf>
    <xf numFmtId="190" fontId="52" fillId="2" borderId="0" xfId="0" applyNumberFormat="1" applyFont="1" applyFill="1" applyAlignment="1">
      <alignment horizontal="center"/>
    </xf>
    <xf numFmtId="191" fontId="52" fillId="2" borderId="0" xfId="0" applyNumberFormat="1" applyFont="1" applyFill="1" applyAlignment="1">
      <alignment horizontal="center"/>
    </xf>
    <xf numFmtId="190" fontId="53" fillId="2" borderId="0" xfId="0" applyNumberFormat="1" applyFont="1" applyFill="1"/>
    <xf numFmtId="191" fontId="50" fillId="2" borderId="0" xfId="0" applyNumberFormat="1" applyFont="1" applyFill="1" applyAlignment="1">
      <alignment horizontal="center"/>
    </xf>
    <xf numFmtId="191" fontId="55" fillId="2" borderId="0" xfId="0" applyNumberFormat="1" applyFont="1" applyFill="1" applyAlignment="1">
      <alignment horizontal="center"/>
    </xf>
    <xf numFmtId="191" fontId="40" fillId="2" borderId="0" xfId="0" applyNumberFormat="1" applyFont="1" applyFill="1" applyAlignment="1">
      <alignment horizontal="center"/>
    </xf>
    <xf numFmtId="0" fontId="56" fillId="2" borderId="0" xfId="0" applyFont="1" applyFill="1"/>
    <xf numFmtId="190" fontId="21" fillId="2" borderId="0" xfId="0" applyNumberFormat="1" applyFont="1" applyFill="1" applyAlignment="1">
      <alignment horizontal="center"/>
    </xf>
    <xf numFmtId="191" fontId="21" fillId="2" borderId="0" xfId="0" applyNumberFormat="1" applyFont="1" applyFill="1" applyAlignment="1">
      <alignment horizontal="center"/>
    </xf>
    <xf numFmtId="4" fontId="21" fillId="2" borderId="0" xfId="0" applyNumberFormat="1" applyFont="1" applyFill="1"/>
    <xf numFmtId="0" fontId="59" fillId="2" borderId="0" xfId="9" applyFont="1" applyFill="1" applyBorder="1" applyAlignment="1">
      <alignment vertical="center"/>
    </xf>
    <xf numFmtId="0" fontId="59" fillId="2" borderId="0" xfId="9" applyFont="1" applyFill="1" applyAlignment="1">
      <alignment horizontal="center" vertical="center"/>
    </xf>
    <xf numFmtId="3" fontId="58" fillId="2" borderId="0" xfId="9" applyNumberFormat="1" applyFont="1" applyFill="1" applyBorder="1" applyAlignment="1">
      <alignment vertical="center"/>
    </xf>
    <xf numFmtId="0" fontId="59" fillId="2" borderId="0" xfId="9" applyFont="1" applyFill="1" applyBorder="1" applyAlignment="1">
      <alignment horizontal="center" vertical="center"/>
    </xf>
    <xf numFmtId="1" fontId="59" fillId="2" borderId="0" xfId="9" applyNumberFormat="1" applyFont="1" applyFill="1" applyBorder="1" applyAlignment="1">
      <alignment horizontal="left" vertical="center"/>
    </xf>
    <xf numFmtId="3" fontId="59" fillId="2" borderId="0" xfId="9" applyNumberFormat="1" applyFont="1" applyFill="1" applyBorder="1" applyAlignment="1">
      <alignment horizontal="right" vertical="center"/>
    </xf>
    <xf numFmtId="0" fontId="59" fillId="2" borderId="0" xfId="9" applyNumberFormat="1" applyFont="1" applyFill="1" applyBorder="1" applyAlignment="1">
      <alignment horizontal="right" vertical="center"/>
    </xf>
    <xf numFmtId="4" fontId="59" fillId="2" borderId="0" xfId="9" applyNumberFormat="1" applyFont="1" applyFill="1" applyBorder="1" applyAlignment="1">
      <alignment vertical="center"/>
    </xf>
    <xf numFmtId="3" fontId="59" fillId="2" borderId="1" xfId="9" applyNumberFormat="1" applyFont="1" applyFill="1" applyBorder="1" applyAlignment="1">
      <alignment horizontal="right" vertical="center"/>
    </xf>
    <xf numFmtId="3" fontId="59" fillId="2" borderId="0" xfId="9" applyNumberFormat="1" applyFont="1" applyFill="1" applyBorder="1" applyAlignment="1">
      <alignment vertical="center"/>
    </xf>
    <xf numFmtId="4" fontId="60" fillId="2" borderId="0" xfId="9" applyNumberFormat="1" applyFont="1" applyFill="1" applyBorder="1" applyAlignment="1">
      <alignment vertical="center"/>
    </xf>
    <xf numFmtId="0" fontId="59" fillId="2" borderId="0" xfId="9" applyFont="1" applyFill="1" applyAlignment="1">
      <alignment vertical="center"/>
    </xf>
    <xf numFmtId="49" fontId="58" fillId="2" borderId="10" xfId="9" applyNumberFormat="1" applyFont="1" applyFill="1" applyBorder="1" applyAlignment="1">
      <alignment horizontal="center" vertical="center"/>
    </xf>
    <xf numFmtId="4" fontId="58" fillId="2" borderId="10" xfId="9" applyNumberFormat="1" applyFont="1" applyFill="1" applyBorder="1" applyAlignment="1">
      <alignment horizontal="center" vertical="center"/>
    </xf>
    <xf numFmtId="3" fontId="58" fillId="2" borderId="10" xfId="9" applyNumberFormat="1" applyFont="1" applyFill="1" applyBorder="1" applyAlignment="1">
      <alignment horizontal="center" vertical="center"/>
    </xf>
    <xf numFmtId="4" fontId="61" fillId="2" borderId="10" xfId="9" applyNumberFormat="1" applyFont="1" applyFill="1" applyBorder="1" applyAlignment="1">
      <alignment horizontal="center" vertical="center"/>
    </xf>
    <xf numFmtId="49" fontId="58" fillId="2" borderId="0" xfId="9" applyNumberFormat="1" applyFont="1" applyFill="1" applyAlignment="1">
      <alignment horizontal="center" vertical="center"/>
    </xf>
    <xf numFmtId="0" fontId="58" fillId="2" borderId="10" xfId="9" applyNumberFormat="1" applyFont="1" applyFill="1" applyBorder="1" applyAlignment="1">
      <alignment horizontal="center" vertical="center"/>
    </xf>
    <xf numFmtId="3" fontId="61" fillId="2" borderId="10" xfId="9" applyNumberFormat="1" applyFont="1" applyFill="1" applyBorder="1" applyAlignment="1">
      <alignment horizontal="center" vertical="center"/>
    </xf>
    <xf numFmtId="3" fontId="62" fillId="2" borderId="10" xfId="9" applyNumberFormat="1" applyFont="1" applyFill="1" applyBorder="1" applyAlignment="1">
      <alignment horizontal="center" vertical="center"/>
    </xf>
    <xf numFmtId="0" fontId="59" fillId="2" borderId="10" xfId="9" applyFont="1" applyFill="1" applyBorder="1" applyAlignment="1">
      <alignment horizontal="center" vertical="center"/>
    </xf>
    <xf numFmtId="0" fontId="59" fillId="2" borderId="10" xfId="9" applyFont="1" applyFill="1" applyBorder="1" applyAlignment="1">
      <alignment horizontal="left" vertical="center"/>
    </xf>
    <xf numFmtId="3" fontId="59" fillId="2" borderId="10" xfId="9" applyNumberFormat="1" applyFont="1" applyFill="1" applyBorder="1" applyAlignment="1">
      <alignment horizontal="center" vertical="center"/>
    </xf>
    <xf numFmtId="0" fontId="59" fillId="2" borderId="10" xfId="9" applyNumberFormat="1" applyFont="1" applyFill="1" applyBorder="1" applyAlignment="1">
      <alignment horizontal="right" vertical="center"/>
    </xf>
    <xf numFmtId="4" fontId="59" fillId="2" borderId="10" xfId="9" applyNumberFormat="1" applyFont="1" applyFill="1" applyBorder="1" applyAlignment="1">
      <alignment horizontal="right" vertical="center"/>
    </xf>
    <xf numFmtId="3" fontId="59" fillId="2" borderId="10" xfId="9" applyNumberFormat="1" applyFont="1" applyFill="1" applyBorder="1" applyAlignment="1">
      <alignment horizontal="right" vertical="center"/>
    </xf>
    <xf numFmtId="1" fontId="59" fillId="2" borderId="10" xfId="9" applyNumberFormat="1" applyFont="1" applyFill="1" applyBorder="1" applyAlignment="1">
      <alignment horizontal="right" vertical="center"/>
    </xf>
    <xf numFmtId="4" fontId="60" fillId="2" borderId="10" xfId="9" applyNumberFormat="1" applyFont="1" applyFill="1" applyBorder="1" applyAlignment="1">
      <alignment horizontal="right" vertical="center"/>
    </xf>
    <xf numFmtId="0" fontId="59" fillId="2" borderId="10" xfId="9" applyFont="1" applyFill="1" applyBorder="1" applyAlignment="1">
      <alignment vertical="center"/>
    </xf>
    <xf numFmtId="0" fontId="63" fillId="2" borderId="10" xfId="9" applyFont="1" applyFill="1" applyBorder="1" applyAlignment="1">
      <alignment horizontal="center" vertical="center"/>
    </xf>
    <xf numFmtId="0" fontId="59" fillId="2" borderId="10" xfId="10" applyFont="1" applyFill="1" applyBorder="1" applyAlignment="1">
      <alignment horizontal="left" vertical="center"/>
    </xf>
    <xf numFmtId="0" fontId="65" fillId="2" borderId="10" xfId="10" applyFont="1" applyFill="1" applyBorder="1" applyAlignment="1">
      <alignment horizontal="center" vertical="center"/>
    </xf>
    <xf numFmtId="0" fontId="59" fillId="2" borderId="10" xfId="10" applyFont="1" applyFill="1" applyBorder="1" applyAlignment="1">
      <alignment horizontal="center" vertical="center"/>
    </xf>
    <xf numFmtId="0" fontId="65" fillId="2" borderId="10" xfId="9" applyFont="1" applyFill="1" applyBorder="1" applyAlignment="1">
      <alignment horizontal="center" vertical="center"/>
    </xf>
    <xf numFmtId="0" fontId="60" fillId="2" borderId="10" xfId="9" applyFont="1" applyFill="1" applyBorder="1" applyAlignment="1">
      <alignment horizontal="center" vertical="center"/>
    </xf>
    <xf numFmtId="0" fontId="60" fillId="2" borderId="10" xfId="9" applyFont="1" applyFill="1" applyBorder="1" applyAlignment="1">
      <alignment horizontal="left" vertical="center"/>
    </xf>
    <xf numFmtId="0" fontId="63" fillId="2" borderId="10" xfId="9" applyFont="1" applyFill="1" applyBorder="1" applyAlignment="1">
      <alignment horizontal="left" vertical="center"/>
    </xf>
    <xf numFmtId="4" fontId="59" fillId="2" borderId="10" xfId="9" applyNumberFormat="1" applyFont="1" applyFill="1" applyBorder="1" applyAlignment="1">
      <alignment vertical="center"/>
    </xf>
    <xf numFmtId="0" fontId="66" fillId="2" borderId="10" xfId="9" applyFont="1" applyFill="1" applyBorder="1" applyAlignment="1">
      <alignment horizontal="center" vertical="center"/>
    </xf>
    <xf numFmtId="0" fontId="59" fillId="2" borderId="10" xfId="11" applyNumberFormat="1" applyFont="1" applyFill="1" applyBorder="1" applyAlignment="1">
      <alignment horizontal="right" vertical="center"/>
    </xf>
    <xf numFmtId="0" fontId="5" fillId="2" borderId="10" xfId="9" applyFont="1" applyFill="1" applyBorder="1" applyAlignment="1">
      <alignment vertical="center"/>
    </xf>
    <xf numFmtId="3" fontId="59" fillId="2" borderId="10" xfId="9" applyNumberFormat="1" applyFont="1" applyFill="1" applyBorder="1" applyAlignment="1">
      <alignment vertical="center"/>
    </xf>
    <xf numFmtId="1" fontId="59" fillId="2" borderId="10" xfId="9" applyNumberFormat="1" applyFont="1" applyFill="1" applyBorder="1" applyAlignment="1">
      <alignment vertical="center"/>
    </xf>
    <xf numFmtId="4" fontId="60" fillId="2" borderId="10" xfId="9" applyNumberFormat="1" applyFont="1" applyFill="1" applyBorder="1" applyAlignment="1">
      <alignment vertical="center"/>
    </xf>
    <xf numFmtId="0" fontId="59" fillId="2" borderId="10" xfId="9" applyFont="1" applyFill="1" applyBorder="1" applyAlignment="1">
      <alignment horizontal="right" vertical="center"/>
    </xf>
    <xf numFmtId="0" fontId="59" fillId="2" borderId="0" xfId="9" applyFont="1" applyFill="1" applyBorder="1" applyAlignment="1">
      <alignment horizontal="right" vertical="center"/>
    </xf>
    <xf numFmtId="0" fontId="5" fillId="2" borderId="0" xfId="9" applyFont="1" applyFill="1" applyBorder="1" applyAlignment="1">
      <alignment vertical="center"/>
    </xf>
    <xf numFmtId="3" fontId="59" fillId="2" borderId="0" xfId="9" applyNumberFormat="1" applyFont="1" applyFill="1" applyBorder="1" applyAlignment="1">
      <alignment horizontal="center" vertical="center"/>
    </xf>
    <xf numFmtId="4" fontId="59" fillId="2" borderId="0" xfId="9" applyNumberFormat="1" applyFont="1" applyFill="1" applyBorder="1" applyAlignment="1">
      <alignment horizontal="right" vertical="center"/>
    </xf>
    <xf numFmtId="1" fontId="59" fillId="2" borderId="0" xfId="9" applyNumberFormat="1" applyFont="1" applyFill="1" applyBorder="1" applyAlignment="1">
      <alignment horizontal="right" vertical="center"/>
    </xf>
    <xf numFmtId="4" fontId="60" fillId="2" borderId="0" xfId="9" applyNumberFormat="1" applyFont="1" applyFill="1" applyBorder="1" applyAlignment="1">
      <alignment horizontal="right" vertical="center"/>
    </xf>
    <xf numFmtId="0" fontId="24" fillId="2" borderId="10" xfId="9" applyFont="1" applyFill="1" applyBorder="1" applyAlignment="1">
      <alignment vertical="center"/>
    </xf>
    <xf numFmtId="0" fontId="12" fillId="2" borderId="10" xfId="9" applyFont="1" applyFill="1" applyBorder="1" applyAlignment="1">
      <alignment vertical="center"/>
    </xf>
    <xf numFmtId="0" fontId="59" fillId="2" borderId="0" xfId="9" applyFont="1" applyFill="1" applyAlignment="1">
      <alignment horizontal="left" vertical="center"/>
    </xf>
    <xf numFmtId="1" fontId="59" fillId="2" borderId="0" xfId="9" applyNumberFormat="1" applyFont="1" applyFill="1" applyAlignment="1">
      <alignment horizontal="left" vertical="center"/>
    </xf>
    <xf numFmtId="3" fontId="59" fillId="2" borderId="0" xfId="9" applyNumberFormat="1" applyFont="1" applyFill="1" applyAlignment="1">
      <alignment horizontal="right" vertical="center"/>
    </xf>
    <xf numFmtId="0" fontId="59" fillId="2" borderId="0" xfId="9" applyNumberFormat="1" applyFont="1" applyFill="1" applyAlignment="1">
      <alignment horizontal="right" vertical="center"/>
    </xf>
    <xf numFmtId="4" fontId="59" fillId="2" borderId="0" xfId="9" applyNumberFormat="1" applyFont="1" applyFill="1" applyAlignment="1">
      <alignment vertical="center"/>
    </xf>
    <xf numFmtId="3" fontId="59" fillId="2" borderId="0" xfId="9" applyNumberFormat="1" applyFont="1" applyFill="1" applyAlignment="1">
      <alignment vertical="center"/>
    </xf>
    <xf numFmtId="4" fontId="60" fillId="2" borderId="0" xfId="9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3" fontId="3" fillId="0" borderId="2" xfId="1" applyFont="1" applyBorder="1" applyAlignment="1">
      <alignment horizontal="center" vertical="top" wrapText="1"/>
    </xf>
    <xf numFmtId="43" fontId="3" fillId="0" borderId="6" xfId="1" applyFont="1" applyBorder="1" applyAlignment="1">
      <alignment horizontal="center" vertical="top" wrapText="1"/>
    </xf>
    <xf numFmtId="43" fontId="3" fillId="0" borderId="8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187" fontId="2" fillId="0" borderId="2" xfId="0" applyNumberFormat="1" applyFont="1" applyBorder="1" applyAlignment="1">
      <alignment vertical="center" wrapText="1"/>
    </xf>
    <xf numFmtId="187" fontId="2" fillId="0" borderId="8" xfId="0" applyNumberFormat="1" applyFont="1" applyBorder="1" applyAlignment="1">
      <alignment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8" xfId="0" applyNumberFormat="1" applyFont="1" applyBorder="1" applyAlignment="1">
      <alignment horizontal="center" vertical="center" wrapText="1"/>
    </xf>
    <xf numFmtId="189" fontId="7" fillId="4" borderId="0" xfId="5" applyNumberFormat="1" applyFont="1" applyFill="1" applyBorder="1" applyAlignment="1">
      <alignment horizontal="center"/>
    </xf>
    <xf numFmtId="0" fontId="12" fillId="0" borderId="0" xfId="5" applyFont="1" applyBorder="1"/>
    <xf numFmtId="0" fontId="7" fillId="4" borderId="15" xfId="5" applyFont="1" applyFill="1" applyBorder="1" applyAlignment="1">
      <alignment horizontal="center"/>
    </xf>
    <xf numFmtId="0" fontId="12" fillId="0" borderId="16" xfId="5" applyFont="1" applyBorder="1"/>
    <xf numFmtId="0" fontId="7" fillId="4" borderId="0" xfId="5" applyFont="1" applyFill="1" applyBorder="1" applyAlignment="1">
      <alignment horizontal="center"/>
    </xf>
    <xf numFmtId="0" fontId="7" fillId="4" borderId="11" xfId="5" applyFont="1" applyFill="1" applyBorder="1" applyAlignment="1">
      <alignment horizontal="center"/>
    </xf>
    <xf numFmtId="0" fontId="12" fillId="0" borderId="17" xfId="5" applyFont="1" applyBorder="1"/>
    <xf numFmtId="0" fontId="12" fillId="0" borderId="20" xfId="5" applyFont="1" applyBorder="1"/>
    <xf numFmtId="0" fontId="7" fillId="4" borderId="4" xfId="5" applyFont="1" applyFill="1" applyBorder="1" applyAlignment="1">
      <alignment horizontal="center"/>
    </xf>
    <xf numFmtId="0" fontId="7" fillId="4" borderId="13" xfId="5" applyFont="1" applyFill="1" applyBorder="1" applyAlignment="1">
      <alignment horizontal="center"/>
    </xf>
    <xf numFmtId="188" fontId="7" fillId="4" borderId="14" xfId="5" applyNumberFormat="1" applyFont="1" applyFill="1" applyBorder="1" applyAlignment="1">
      <alignment horizontal="center"/>
    </xf>
    <xf numFmtId="0" fontId="12" fillId="0" borderId="19" xfId="5" applyFont="1" applyBorder="1"/>
    <xf numFmtId="0" fontId="12" fillId="0" borderId="21" xfId="5" applyFont="1" applyBorder="1"/>
    <xf numFmtId="189" fontId="7" fillId="4" borderId="11" xfId="5" applyNumberFormat="1" applyFont="1" applyFill="1" applyBorder="1" applyAlignment="1">
      <alignment horizontal="center"/>
    </xf>
    <xf numFmtId="0" fontId="10" fillId="6" borderId="4" xfId="6" applyFont="1" applyFill="1" applyBorder="1" applyAlignment="1">
      <alignment horizontal="center"/>
    </xf>
    <xf numFmtId="0" fontId="10" fillId="6" borderId="13" xfId="6" applyFont="1" applyFill="1" applyBorder="1" applyAlignment="1">
      <alignment horizontal="center"/>
    </xf>
    <xf numFmtId="0" fontId="10" fillId="6" borderId="5" xfId="6" applyFont="1" applyFill="1" applyBorder="1" applyAlignment="1">
      <alignment horizontal="center"/>
    </xf>
    <xf numFmtId="0" fontId="10" fillId="0" borderId="10" xfId="6" applyFont="1" applyBorder="1" applyAlignment="1">
      <alignment horizontal="center" vertical="center"/>
    </xf>
    <xf numFmtId="0" fontId="10" fillId="0" borderId="10" xfId="6" applyFont="1" applyBorder="1" applyAlignment="1">
      <alignment vertical="center"/>
    </xf>
    <xf numFmtId="0" fontId="5" fillId="0" borderId="10" xfId="6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30" fillId="3" borderId="4" xfId="0" applyNumberFormat="1" applyFont="1" applyFill="1" applyBorder="1" applyAlignment="1">
      <alignment horizontal="center" vertical="top"/>
    </xf>
    <xf numFmtId="44" fontId="30" fillId="3" borderId="5" xfId="0" applyNumberFormat="1" applyFont="1" applyFill="1" applyBorder="1" applyAlignment="1">
      <alignment horizontal="center" vertical="top"/>
    </xf>
    <xf numFmtId="3" fontId="2" fillId="2" borderId="4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7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5" fillId="7" borderId="2" xfId="0" applyNumberFormat="1" applyFont="1" applyFill="1" applyBorder="1" applyAlignment="1">
      <alignment horizontal="center"/>
    </xf>
    <xf numFmtId="3" fontId="25" fillId="7" borderId="8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90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190" fontId="7" fillId="2" borderId="4" xfId="0" applyNumberFormat="1" applyFont="1" applyFill="1" applyBorder="1" applyAlignment="1">
      <alignment horizontal="center" vertical="center"/>
    </xf>
    <xf numFmtId="190" fontId="7" fillId="2" borderId="5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" fontId="46" fillId="2" borderId="0" xfId="0" applyNumberFormat="1" applyFont="1" applyFill="1" applyAlignment="1">
      <alignment horizontal="right"/>
    </xf>
    <xf numFmtId="0" fontId="46" fillId="2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right"/>
    </xf>
    <xf numFmtId="190" fontId="46" fillId="2" borderId="0" xfId="0" applyNumberFormat="1" applyFont="1" applyFill="1" applyAlignment="1">
      <alignment horizontal="right"/>
    </xf>
    <xf numFmtId="190" fontId="14" fillId="2" borderId="0" xfId="0" applyNumberFormat="1" applyFont="1" applyFill="1" applyAlignment="1">
      <alignment horizontal="right"/>
    </xf>
    <xf numFmtId="0" fontId="33" fillId="7" borderId="10" xfId="0" applyFont="1" applyFill="1" applyBorder="1" applyAlignment="1">
      <alignment horizontal="center" vertical="center"/>
    </xf>
    <xf numFmtId="190" fontId="33" fillId="7" borderId="10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192" fontId="33" fillId="7" borderId="10" xfId="0" applyNumberFormat="1" applyFont="1" applyFill="1" applyBorder="1" applyAlignment="1">
      <alignment horizontal="center" vertical="center"/>
    </xf>
    <xf numFmtId="192" fontId="33" fillId="7" borderId="2" xfId="0" applyNumberFormat="1" applyFont="1" applyFill="1" applyBorder="1" applyAlignment="1">
      <alignment horizontal="center" vertical="center" wrapText="1"/>
    </xf>
    <xf numFmtId="192" fontId="33" fillId="7" borderId="8" xfId="0" applyNumberFormat="1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top" wrapText="1"/>
    </xf>
    <xf numFmtId="0" fontId="34" fillId="7" borderId="8" xfId="0" applyFont="1" applyFill="1" applyBorder="1" applyAlignment="1">
      <alignment horizontal="center" vertical="top" wrapText="1"/>
    </xf>
    <xf numFmtId="0" fontId="33" fillId="7" borderId="10" xfId="8" applyFont="1" applyFill="1" applyBorder="1" applyAlignment="1">
      <alignment horizontal="center" vertical="center" wrapText="1"/>
    </xf>
    <xf numFmtId="187" fontId="33" fillId="7" borderId="10" xfId="1" applyNumberFormat="1" applyFont="1" applyFill="1" applyBorder="1" applyAlignment="1">
      <alignment horizontal="center" vertical="center"/>
    </xf>
    <xf numFmtId="49" fontId="58" fillId="2" borderId="10" xfId="9" applyNumberFormat="1" applyFont="1" applyFill="1" applyBorder="1" applyAlignment="1">
      <alignment horizontal="center" vertical="center"/>
    </xf>
    <xf numFmtId="0" fontId="58" fillId="2" borderId="0" xfId="9" applyFont="1" applyFill="1" applyBorder="1" applyAlignment="1">
      <alignment horizontal="center" vertical="center"/>
    </xf>
    <xf numFmtId="3" fontId="61" fillId="2" borderId="10" xfId="9" applyNumberFormat="1" applyFont="1" applyFill="1" applyBorder="1" applyAlignment="1">
      <alignment horizontal="center" vertical="center"/>
    </xf>
    <xf numFmtId="0" fontId="10" fillId="8" borderId="10" xfId="12" applyFont="1" applyFill="1" applyBorder="1" applyAlignment="1">
      <alignment horizontal="center"/>
    </xf>
    <xf numFmtId="0" fontId="2" fillId="0" borderId="0" xfId="12" applyFont="1" applyAlignment="1"/>
    <xf numFmtId="0" fontId="68" fillId="9" borderId="10" xfId="12" applyFont="1" applyFill="1" applyBorder="1" applyAlignment="1">
      <alignment horizontal="center" vertical="center" wrapText="1"/>
    </xf>
    <xf numFmtId="0" fontId="68" fillId="9" borderId="10" xfId="12" applyFont="1" applyFill="1" applyBorder="1" applyAlignment="1">
      <alignment horizontal="center" vertical="top" wrapText="1"/>
    </xf>
    <xf numFmtId="0" fontId="68" fillId="9" borderId="2" xfId="12" applyFont="1" applyFill="1" applyBorder="1" applyAlignment="1">
      <alignment horizontal="center" vertical="top" wrapText="1"/>
    </xf>
    <xf numFmtId="0" fontId="68" fillId="9" borderId="6" xfId="12" applyFont="1" applyFill="1" applyBorder="1" applyAlignment="1">
      <alignment horizontal="center" vertical="top" wrapText="1"/>
    </xf>
    <xf numFmtId="0" fontId="68" fillId="9" borderId="8" xfId="12" applyFont="1" applyFill="1" applyBorder="1" applyAlignment="1">
      <alignment horizontal="center" vertical="top" wrapText="1"/>
    </xf>
    <xf numFmtId="0" fontId="68" fillId="9" borderId="10" xfId="12" applyFont="1" applyFill="1" applyBorder="1" applyAlignment="1">
      <alignment horizontal="center" vertical="center" wrapText="1"/>
    </xf>
    <xf numFmtId="0" fontId="68" fillId="10" borderId="10" xfId="12" applyFont="1" applyFill="1" applyBorder="1" applyAlignment="1">
      <alignment horizontal="center" vertical="center" wrapText="1"/>
    </xf>
    <xf numFmtId="0" fontId="68" fillId="9" borderId="10" xfId="12" applyFont="1" applyFill="1" applyBorder="1" applyAlignment="1">
      <alignment horizontal="center" vertical="top" wrapText="1"/>
    </xf>
    <xf numFmtId="0" fontId="68" fillId="9" borderId="8" xfId="12" applyFont="1" applyFill="1" applyBorder="1" applyAlignment="1">
      <alignment horizontal="center" vertical="top" wrapText="1"/>
    </xf>
    <xf numFmtId="0" fontId="69" fillId="9" borderId="10" xfId="12" applyFont="1" applyFill="1" applyBorder="1" applyAlignment="1">
      <alignment horizontal="center" vertical="center" wrapText="1"/>
    </xf>
    <xf numFmtId="0" fontId="69" fillId="0" borderId="10" xfId="12" applyFont="1" applyFill="1" applyBorder="1" applyAlignment="1">
      <alignment vertical="top" wrapText="1"/>
    </xf>
    <xf numFmtId="0" fontId="69" fillId="0" borderId="10" xfId="12" applyFont="1" applyFill="1" applyBorder="1" applyAlignment="1">
      <alignment horizontal="center" vertical="top" wrapText="1"/>
    </xf>
    <xf numFmtId="187" fontId="69" fillId="0" borderId="10" xfId="13" applyNumberFormat="1" applyFont="1" applyBorder="1"/>
    <xf numFmtId="2" fontId="69" fillId="0" borderId="10" xfId="12" applyNumberFormat="1" applyFont="1" applyBorder="1"/>
    <xf numFmtId="0" fontId="69" fillId="9" borderId="10" xfId="12" applyFont="1" applyFill="1" applyBorder="1" applyAlignment="1">
      <alignment horizontal="center" wrapText="1"/>
    </xf>
    <xf numFmtId="43" fontId="69" fillId="9" borderId="10" xfId="13" applyFont="1" applyFill="1" applyBorder="1" applyAlignment="1">
      <alignment horizontal="right" vertical="center" wrapText="1"/>
    </xf>
    <xf numFmtId="43" fontId="69" fillId="9" borderId="8" xfId="12" applyNumberFormat="1" applyFont="1" applyFill="1" applyBorder="1" applyAlignment="1">
      <alignment horizontal="center" vertical="center" wrapText="1"/>
    </xf>
    <xf numFmtId="187" fontId="69" fillId="0" borderId="10" xfId="13" quotePrefix="1" applyNumberFormat="1" applyFont="1" applyFill="1" applyBorder="1" applyAlignment="1">
      <alignment horizontal="right"/>
    </xf>
    <xf numFmtId="2" fontId="69" fillId="0" borderId="10" xfId="12" quotePrefix="1" applyNumberFormat="1" applyFont="1" applyFill="1" applyBorder="1" applyAlignment="1">
      <alignment horizontal="right"/>
    </xf>
    <xf numFmtId="187" fontId="69" fillId="0" borderId="10" xfId="13" quotePrefix="1" applyNumberFormat="1" applyFont="1" applyBorder="1"/>
    <xf numFmtId="0" fontId="5" fillId="0" borderId="10" xfId="12" applyFont="1" applyFill="1" applyBorder="1" applyAlignment="1">
      <alignment vertical="top" wrapText="1"/>
    </xf>
    <xf numFmtId="2" fontId="69" fillId="0" borderId="10" xfId="12" quotePrefix="1" applyNumberFormat="1" applyFont="1" applyBorder="1"/>
    <xf numFmtId="0" fontId="69" fillId="0" borderId="10" xfId="12" applyFont="1" applyFill="1" applyBorder="1" applyAlignment="1">
      <alignment wrapText="1"/>
    </xf>
    <xf numFmtId="0" fontId="69" fillId="0" borderId="10" xfId="12" applyFont="1" applyFill="1" applyBorder="1" applyAlignment="1">
      <alignment horizontal="center" wrapText="1"/>
    </xf>
    <xf numFmtId="43" fontId="68" fillId="9" borderId="10" xfId="12" applyNumberFormat="1" applyFont="1" applyFill="1" applyBorder="1" applyAlignment="1">
      <alignment horizontal="center" vertical="center" wrapText="1"/>
    </xf>
    <xf numFmtId="43" fontId="68" fillId="10" borderId="10" xfId="12" applyNumberFormat="1" applyFont="1" applyFill="1" applyBorder="1" applyAlignment="1">
      <alignment horizontal="center" vertical="center" wrapText="1"/>
    </xf>
    <xf numFmtId="43" fontId="68" fillId="10" borderId="8" xfId="13" applyFont="1" applyFill="1" applyBorder="1" applyAlignment="1">
      <alignment horizontal="center" vertical="center" wrapText="1"/>
    </xf>
    <xf numFmtId="0" fontId="68" fillId="10" borderId="10" xfId="12" applyFont="1" applyFill="1" applyBorder="1" applyAlignment="1">
      <alignment horizontal="left" vertical="center" wrapText="1"/>
    </xf>
    <xf numFmtId="43" fontId="68" fillId="9" borderId="8" xfId="13" applyFont="1" applyFill="1" applyBorder="1" applyAlignment="1">
      <alignment horizontal="center" vertical="center" wrapText="1"/>
    </xf>
    <xf numFmtId="0" fontId="69" fillId="0" borderId="10" xfId="12" applyFont="1" applyBorder="1"/>
    <xf numFmtId="0" fontId="69" fillId="0" borderId="10" xfId="12" applyFont="1" applyBorder="1" applyAlignment="1">
      <alignment horizontal="center"/>
    </xf>
    <xf numFmtId="187" fontId="69" fillId="0" borderId="10" xfId="13" applyNumberFormat="1" applyFont="1" applyFill="1" applyBorder="1"/>
    <xf numFmtId="43" fontId="69" fillId="0" borderId="10" xfId="13" applyFont="1" applyBorder="1" applyAlignment="1">
      <alignment horizontal="center"/>
    </xf>
    <xf numFmtId="0" fontId="69" fillId="9" borderId="10" xfId="12" applyFont="1" applyFill="1" applyBorder="1"/>
    <xf numFmtId="0" fontId="69" fillId="0" borderId="10" xfId="12" applyFont="1" applyFill="1" applyBorder="1"/>
    <xf numFmtId="187" fontId="69" fillId="0" borderId="10" xfId="13" applyNumberFormat="1" applyFont="1" applyFill="1" applyBorder="1" applyAlignment="1">
      <alignment horizontal="center"/>
    </xf>
    <xf numFmtId="0" fontId="68" fillId="0" borderId="10" xfId="12" applyFont="1" applyFill="1" applyBorder="1" applyAlignment="1">
      <alignment horizontal="center" vertical="center" wrapText="1"/>
    </xf>
    <xf numFmtId="0" fontId="69" fillId="0" borderId="10" xfId="12" applyFont="1" applyFill="1" applyBorder="1" applyAlignment="1">
      <alignment horizontal="center"/>
    </xf>
    <xf numFmtId="43" fontId="69" fillId="0" borderId="10" xfId="13" applyFont="1" applyFill="1" applyBorder="1" applyAlignment="1">
      <alignment horizontal="center"/>
    </xf>
    <xf numFmtId="0" fontId="68" fillId="10" borderId="10" xfId="12" applyFont="1" applyFill="1" applyBorder="1" applyAlignment="1">
      <alignment horizontal="center" vertical="top" wrapText="1"/>
    </xf>
    <xf numFmtId="43" fontId="68" fillId="10" borderId="10" xfId="13" applyFont="1" applyFill="1" applyBorder="1" applyAlignment="1">
      <alignment horizontal="right" vertical="center" wrapText="1"/>
    </xf>
    <xf numFmtId="43" fontId="68" fillId="10" borderId="8" xfId="12" applyNumberFormat="1" applyFont="1" applyFill="1" applyBorder="1" applyAlignment="1">
      <alignment horizontal="center" vertical="center" wrapText="1"/>
    </xf>
    <xf numFmtId="0" fontId="68" fillId="10" borderId="10" xfId="12" applyFont="1" applyFill="1" applyBorder="1"/>
    <xf numFmtId="0" fontId="69" fillId="9" borderId="8" xfId="12" applyFont="1" applyFill="1" applyBorder="1" applyAlignment="1">
      <alignment horizontal="center" vertical="center" wrapText="1"/>
    </xf>
    <xf numFmtId="0" fontId="69" fillId="0" borderId="8" xfId="12" applyFont="1" applyBorder="1"/>
    <xf numFmtId="0" fontId="69" fillId="0" borderId="8" xfId="12" applyFont="1" applyBorder="1" applyAlignment="1">
      <alignment horizontal="center"/>
    </xf>
    <xf numFmtId="43" fontId="69" fillId="0" borderId="8" xfId="13" applyFont="1" applyBorder="1" applyAlignment="1">
      <alignment horizontal="center"/>
    </xf>
    <xf numFmtId="0" fontId="69" fillId="9" borderId="8" xfId="12" applyFont="1" applyFill="1" applyBorder="1" applyAlignment="1">
      <alignment horizontal="center" wrapText="1"/>
    </xf>
    <xf numFmtId="43" fontId="69" fillId="9" borderId="8" xfId="13" applyFont="1" applyFill="1" applyBorder="1" applyAlignment="1">
      <alignment horizontal="right" vertical="center" wrapText="1"/>
    </xf>
    <xf numFmtId="0" fontId="68" fillId="9" borderId="8" xfId="12" applyFont="1" applyFill="1" applyBorder="1" applyAlignment="1">
      <alignment horizontal="center" vertical="center" wrapText="1"/>
    </xf>
    <xf numFmtId="0" fontId="68" fillId="10" borderId="10" xfId="12" applyFont="1" applyFill="1" applyBorder="1" applyAlignment="1">
      <alignment horizontal="center"/>
    </xf>
    <xf numFmtId="43" fontId="68" fillId="10" borderId="10" xfId="12" applyNumberFormat="1" applyFont="1" applyFill="1" applyBorder="1"/>
    <xf numFmtId="43" fontId="69" fillId="0" borderId="10" xfId="12" applyNumberFormat="1" applyFont="1" applyBorder="1"/>
    <xf numFmtId="43" fontId="69" fillId="0" borderId="8" xfId="12" applyNumberFormat="1" applyFont="1" applyBorder="1"/>
    <xf numFmtId="49" fontId="69" fillId="0" borderId="10" xfId="12" applyNumberFormat="1" applyFont="1" applyBorder="1"/>
    <xf numFmtId="43" fontId="69" fillId="0" borderId="10" xfId="13" applyFont="1" applyFill="1" applyBorder="1" applyAlignment="1">
      <alignment horizontal="right"/>
    </xf>
    <xf numFmtId="49" fontId="68" fillId="10" borderId="10" xfId="12" applyNumberFormat="1" applyFont="1" applyFill="1" applyBorder="1" applyAlignment="1">
      <alignment horizontal="center"/>
    </xf>
    <xf numFmtId="43" fontId="69" fillId="9" borderId="10" xfId="12" applyNumberFormat="1" applyFont="1" applyFill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top"/>
    </xf>
    <xf numFmtId="0" fontId="3" fillId="0" borderId="2" xfId="12" applyFont="1" applyBorder="1" applyAlignment="1">
      <alignment horizontal="center" vertical="top" wrapText="1"/>
    </xf>
    <xf numFmtId="0" fontId="3" fillId="0" borderId="4" xfId="12" applyFont="1" applyBorder="1" applyAlignment="1">
      <alignment horizontal="center" vertical="top" wrapText="1"/>
    </xf>
    <xf numFmtId="0" fontId="3" fillId="0" borderId="5" xfId="12" applyFont="1" applyBorder="1" applyAlignment="1">
      <alignment horizontal="center" vertical="top" wrapText="1"/>
    </xf>
    <xf numFmtId="0" fontId="2" fillId="0" borderId="0" xfId="12" applyFont="1" applyAlignment="1">
      <alignment vertical="top"/>
    </xf>
    <xf numFmtId="0" fontId="3" fillId="0" borderId="6" xfId="12" applyFont="1" applyBorder="1" applyAlignment="1">
      <alignment horizontal="center" vertical="top"/>
    </xf>
    <xf numFmtId="0" fontId="3" fillId="0" borderId="6" xfId="12" applyFont="1" applyBorder="1" applyAlignment="1">
      <alignment horizontal="center" vertical="top" wrapText="1"/>
    </xf>
    <xf numFmtId="0" fontId="3" fillId="0" borderId="8" xfId="12" applyFont="1" applyBorder="1" applyAlignment="1">
      <alignment horizontal="center" vertical="top"/>
    </xf>
    <xf numFmtId="0" fontId="3" fillId="0" borderId="8" xfId="12" applyFont="1" applyBorder="1" applyAlignment="1">
      <alignment horizontal="center" vertical="top" wrapText="1"/>
    </xf>
    <xf numFmtId="0" fontId="3" fillId="0" borderId="8" xfId="12" applyFont="1" applyBorder="1" applyAlignment="1">
      <alignment horizontal="center" vertical="top"/>
    </xf>
    <xf numFmtId="0" fontId="2" fillId="2" borderId="10" xfId="12" applyFont="1" applyFill="1" applyBorder="1" applyAlignment="1">
      <alignment vertical="top" wrapText="1"/>
    </xf>
    <xf numFmtId="0" fontId="2" fillId="2" borderId="10" xfId="12" applyFont="1" applyFill="1" applyBorder="1" applyAlignment="1">
      <alignment horizontal="center" vertical="center" wrapText="1"/>
    </xf>
    <xf numFmtId="3" fontId="2" fillId="2" borderId="10" xfId="13" applyNumberFormat="1" applyFont="1" applyFill="1" applyBorder="1" applyAlignment="1">
      <alignment horizontal="center" vertical="center" wrapText="1"/>
    </xf>
    <xf numFmtId="4" fontId="2" fillId="2" borderId="10" xfId="13" applyNumberFormat="1" applyFont="1" applyFill="1" applyBorder="1" applyAlignment="1">
      <alignment horizontal="center" vertical="center"/>
    </xf>
    <xf numFmtId="4" fontId="2" fillId="2" borderId="10" xfId="13" applyNumberFormat="1" applyFont="1" applyFill="1" applyBorder="1" applyAlignment="1">
      <alignment horizontal="right" vertical="center"/>
    </xf>
    <xf numFmtId="43" fontId="2" fillId="2" borderId="10" xfId="13" applyFont="1" applyFill="1" applyBorder="1" applyAlignment="1"/>
    <xf numFmtId="0" fontId="3" fillId="0" borderId="8" xfId="12" applyFont="1" applyBorder="1" applyAlignment="1">
      <alignment horizontal="center" vertical="top" wrapText="1"/>
    </xf>
    <xf numFmtId="0" fontId="5" fillId="2" borderId="10" xfId="12" applyFont="1" applyFill="1" applyBorder="1" applyAlignment="1">
      <alignment vertical="top" wrapText="1"/>
    </xf>
    <xf numFmtId="0" fontId="2" fillId="2" borderId="10" xfId="12" applyFont="1" applyFill="1" applyBorder="1" applyAlignment="1">
      <alignment horizontal="center" vertical="center"/>
    </xf>
    <xf numFmtId="0" fontId="2" fillId="0" borderId="10" xfId="12" applyFont="1" applyBorder="1" applyAlignment="1">
      <alignment vertical="top" wrapText="1"/>
    </xf>
    <xf numFmtId="0" fontId="2" fillId="0" borderId="10" xfId="12" applyFont="1" applyBorder="1" applyAlignment="1">
      <alignment horizontal="center" vertical="center" wrapText="1"/>
    </xf>
    <xf numFmtId="3" fontId="2" fillId="0" borderId="10" xfId="13" applyNumberFormat="1" applyFont="1" applyBorder="1" applyAlignment="1">
      <alignment horizontal="center" vertical="center" wrapText="1"/>
    </xf>
    <xf numFmtId="3" fontId="2" fillId="0" borderId="10" xfId="13" applyNumberFormat="1" applyFont="1" applyFill="1" applyBorder="1" applyAlignment="1">
      <alignment horizontal="center" vertical="center" wrapText="1"/>
    </xf>
    <xf numFmtId="4" fontId="2" fillId="0" borderId="10" xfId="13" applyNumberFormat="1" applyFont="1" applyBorder="1" applyAlignment="1">
      <alignment horizontal="center" vertical="center"/>
    </xf>
    <xf numFmtId="0" fontId="2" fillId="0" borderId="10" xfId="12" applyFont="1" applyBorder="1" applyAlignment="1">
      <alignment horizontal="center" vertical="center"/>
    </xf>
    <xf numFmtId="4" fontId="2" fillId="0" borderId="10" xfId="13" applyNumberFormat="1" applyFont="1" applyBorder="1" applyAlignment="1">
      <alignment horizontal="right" vertical="center"/>
    </xf>
    <xf numFmtId="43" fontId="2" fillId="0" borderId="10" xfId="13" applyFont="1" applyBorder="1" applyAlignment="1"/>
    <xf numFmtId="1" fontId="2" fillId="0" borderId="10" xfId="13" applyNumberFormat="1" applyFont="1" applyBorder="1" applyAlignment="1">
      <alignment horizontal="center" wrapText="1"/>
    </xf>
    <xf numFmtId="1" fontId="2" fillId="2" borderId="10" xfId="13" applyNumberFormat="1" applyFont="1" applyFill="1" applyBorder="1" applyAlignment="1">
      <alignment horizontal="center" wrapText="1"/>
    </xf>
    <xf numFmtId="43" fontId="2" fillId="2" borderId="10" xfId="13" applyFont="1" applyFill="1" applyBorder="1" applyAlignment="1">
      <alignment horizontal="center" vertical="center"/>
    </xf>
    <xf numFmtId="1" fontId="2" fillId="0" borderId="10" xfId="13" applyNumberFormat="1" applyFont="1" applyBorder="1" applyAlignment="1">
      <alignment horizontal="center" vertical="center" wrapText="1"/>
    </xf>
    <xf numFmtId="1" fontId="2" fillId="0" borderId="10" xfId="13" applyNumberFormat="1" applyFont="1" applyFill="1" applyBorder="1" applyAlignment="1">
      <alignment horizontal="center" wrapText="1"/>
    </xf>
    <xf numFmtId="0" fontId="2" fillId="0" borderId="10" xfId="12" applyFont="1" applyBorder="1" applyAlignment="1">
      <alignment horizontal="center" vertical="top" wrapText="1"/>
    </xf>
    <xf numFmtId="1" fontId="2" fillId="0" borderId="10" xfId="13" applyNumberFormat="1" applyFont="1" applyBorder="1" applyAlignment="1">
      <alignment horizontal="center" vertical="top" wrapText="1"/>
    </xf>
    <xf numFmtId="1" fontId="2" fillId="0" borderId="10" xfId="13" applyNumberFormat="1" applyFont="1" applyFill="1" applyBorder="1" applyAlignment="1">
      <alignment horizontal="center" vertical="top" wrapText="1"/>
    </xf>
    <xf numFmtId="43" fontId="2" fillId="2" borderId="10" xfId="13" applyFont="1" applyFill="1" applyBorder="1" applyAlignment="1">
      <alignment horizontal="center" vertical="top"/>
    </xf>
    <xf numFmtId="4" fontId="2" fillId="0" borderId="10" xfId="13" applyNumberFormat="1" applyFont="1" applyBorder="1" applyAlignment="1">
      <alignment horizontal="right" vertical="top"/>
    </xf>
    <xf numFmtId="43" fontId="2" fillId="0" borderId="10" xfId="13" applyFont="1" applyBorder="1" applyAlignment="1">
      <alignment vertical="top"/>
    </xf>
    <xf numFmtId="43" fontId="2" fillId="0" borderId="10" xfId="13" applyFont="1" applyBorder="1" applyAlignment="1">
      <alignment horizontal="center" vertical="center"/>
    </xf>
    <xf numFmtId="49" fontId="2" fillId="0" borderId="10" xfId="12" applyNumberFormat="1" applyFont="1" applyBorder="1" applyAlignment="1">
      <alignment vertical="top" wrapText="1"/>
    </xf>
    <xf numFmtId="0" fontId="2" fillId="0" borderId="10" xfId="12" applyFont="1" applyBorder="1" applyAlignment="1">
      <alignment horizontal="center" vertical="top"/>
    </xf>
    <xf numFmtId="43" fontId="2" fillId="0" borderId="10" xfId="13" applyFont="1" applyBorder="1" applyAlignment="1">
      <alignment horizontal="center" vertical="top"/>
    </xf>
    <xf numFmtId="0" fontId="2" fillId="0" borderId="10" xfId="12" applyFont="1" applyBorder="1" applyAlignment="1">
      <alignment horizontal="left" wrapText="1"/>
    </xf>
    <xf numFmtId="0" fontId="2" fillId="0" borderId="10" xfId="12" applyFont="1" applyBorder="1" applyAlignment="1">
      <alignment horizontal="center"/>
    </xf>
    <xf numFmtId="43" fontId="2" fillId="0" borderId="10" xfId="13" applyFont="1" applyBorder="1" applyAlignment="1">
      <alignment horizontal="center"/>
    </xf>
    <xf numFmtId="0" fontId="2" fillId="0" borderId="10" xfId="12" applyFont="1" applyBorder="1" applyAlignment="1">
      <alignment horizontal="left" vertical="top" wrapText="1"/>
    </xf>
    <xf numFmtId="0" fontId="5" fillId="0" borderId="4" xfId="12" applyFont="1" applyFill="1" applyBorder="1" applyAlignment="1">
      <alignment horizontal="center" vertical="top" wrapText="1"/>
    </xf>
    <xf numFmtId="187" fontId="5" fillId="0" borderId="4" xfId="13" applyNumberFormat="1" applyFont="1" applyFill="1" applyBorder="1" applyAlignment="1">
      <alignment horizontal="center" vertical="top" wrapText="1"/>
    </xf>
    <xf numFmtId="43" fontId="5" fillId="0" borderId="10" xfId="13" applyFont="1" applyFill="1" applyBorder="1" applyAlignment="1">
      <alignment horizontal="center" vertical="top" wrapText="1"/>
    </xf>
    <xf numFmtId="43" fontId="5" fillId="0" borderId="4" xfId="13" applyFont="1" applyFill="1" applyBorder="1" applyAlignment="1">
      <alignment horizontal="right" vertical="top" wrapText="1"/>
    </xf>
    <xf numFmtId="43" fontId="2" fillId="0" borderId="8" xfId="12" applyNumberFormat="1" applyFont="1" applyBorder="1" applyAlignment="1">
      <alignment horizontal="center" vertical="top" wrapText="1"/>
    </xf>
    <xf numFmtId="187" fontId="5" fillId="0" borderId="10" xfId="13" applyNumberFormat="1" applyFont="1" applyFill="1" applyBorder="1" applyAlignment="1">
      <alignment vertical="top" wrapText="1"/>
    </xf>
    <xf numFmtId="187" fontId="5" fillId="0" borderId="10" xfId="13" applyNumberFormat="1" applyFont="1" applyFill="1" applyBorder="1" applyAlignment="1">
      <alignment horizontal="center" vertical="top" wrapText="1"/>
    </xf>
    <xf numFmtId="0" fontId="5" fillId="0" borderId="4" xfId="12" applyFont="1" applyFill="1" applyBorder="1" applyAlignment="1">
      <alignment vertical="top" wrapText="1"/>
    </xf>
    <xf numFmtId="43" fontId="5" fillId="0" borderId="4" xfId="13" applyFont="1" applyFill="1" applyBorder="1" applyAlignment="1">
      <alignment horizontal="center" vertical="top" wrapText="1"/>
    </xf>
    <xf numFmtId="49" fontId="5" fillId="0" borderId="10" xfId="12" applyNumberFormat="1" applyFont="1" applyFill="1" applyBorder="1" applyAlignment="1">
      <alignment vertical="top" wrapText="1"/>
    </xf>
    <xf numFmtId="49" fontId="5" fillId="0" borderId="10" xfId="12" applyNumberFormat="1" applyFont="1" applyFill="1" applyBorder="1" applyAlignment="1">
      <alignment horizontal="center" vertical="top" wrapText="1"/>
    </xf>
    <xf numFmtId="0" fontId="5" fillId="0" borderId="10" xfId="12" applyFont="1" applyFill="1" applyBorder="1" applyAlignment="1">
      <alignment horizontal="center" vertical="top" wrapText="1"/>
    </xf>
    <xf numFmtId="2" fontId="5" fillId="0" borderId="10" xfId="12" applyNumberFormat="1" applyFont="1" applyFill="1" applyBorder="1" applyAlignment="1">
      <alignment vertical="top" wrapText="1"/>
    </xf>
    <xf numFmtId="43" fontId="5" fillId="0" borderId="10" xfId="13" applyFont="1" applyFill="1" applyBorder="1" applyAlignment="1">
      <alignment vertical="top" wrapText="1"/>
    </xf>
    <xf numFmtId="49" fontId="5" fillId="0" borderId="10" xfId="12" applyNumberFormat="1" applyFont="1" applyFill="1" applyBorder="1" applyAlignment="1">
      <alignment vertical="top"/>
    </xf>
    <xf numFmtId="0" fontId="5" fillId="0" borderId="8" xfId="12" applyFont="1" applyFill="1" applyBorder="1" applyAlignment="1">
      <alignment vertical="center" wrapText="1"/>
    </xf>
    <xf numFmtId="49" fontId="2" fillId="0" borderId="10" xfId="12" applyNumberFormat="1" applyFont="1" applyFill="1" applyBorder="1" applyAlignment="1">
      <alignment wrapText="1"/>
    </xf>
    <xf numFmtId="49" fontId="2" fillId="0" borderId="10" xfId="12" applyNumberFormat="1" applyFont="1" applyFill="1" applyBorder="1" applyAlignment="1">
      <alignment horizontal="center" wrapText="1"/>
    </xf>
    <xf numFmtId="0" fontId="2" fillId="0" borderId="10" xfId="12" applyFont="1" applyFill="1" applyBorder="1" applyAlignment="1">
      <alignment horizontal="center" wrapText="1"/>
    </xf>
    <xf numFmtId="187" fontId="2" fillId="0" borderId="10" xfId="13" applyNumberFormat="1" applyFont="1" applyFill="1" applyBorder="1" applyAlignment="1">
      <alignment wrapText="1"/>
    </xf>
    <xf numFmtId="2" fontId="2" fillId="0" borderId="10" xfId="12" applyNumberFormat="1" applyFont="1" applyFill="1" applyBorder="1" applyAlignment="1">
      <alignment wrapText="1"/>
    </xf>
    <xf numFmtId="43" fontId="2" fillId="0" borderId="10" xfId="13" applyFont="1" applyFill="1" applyBorder="1" applyAlignment="1">
      <alignment wrapText="1"/>
    </xf>
    <xf numFmtId="49" fontId="2" fillId="0" borderId="10" xfId="12" applyNumberFormat="1" applyFont="1" applyFill="1" applyBorder="1" applyAlignment="1">
      <alignment vertical="top" wrapText="1"/>
    </xf>
    <xf numFmtId="0" fontId="2" fillId="0" borderId="10" xfId="12" applyFont="1" applyFill="1" applyBorder="1" applyAlignment="1">
      <alignment wrapText="1"/>
    </xf>
    <xf numFmtId="0" fontId="3" fillId="0" borderId="10" xfId="12" applyFont="1" applyBorder="1" applyAlignment="1">
      <alignment horizontal="center" vertical="top"/>
    </xf>
    <xf numFmtId="0" fontId="2" fillId="0" borderId="10" xfId="12" applyFont="1" applyBorder="1" applyAlignment="1">
      <alignment vertical="top"/>
    </xf>
    <xf numFmtId="43" fontId="3" fillId="0" borderId="10" xfId="13" applyFont="1" applyBorder="1" applyAlignment="1">
      <alignment vertical="top"/>
    </xf>
    <xf numFmtId="43" fontId="3" fillId="0" borderId="30" xfId="12" applyNumberFormat="1" applyFont="1" applyBorder="1" applyAlignment="1">
      <alignment horizontal="center" vertical="top" wrapText="1"/>
    </xf>
    <xf numFmtId="43" fontId="3" fillId="0" borderId="4" xfId="13" applyFont="1" applyBorder="1" applyAlignment="1">
      <alignment vertical="top" wrapText="1"/>
    </xf>
    <xf numFmtId="43" fontId="3" fillId="0" borderId="10" xfId="13" applyFont="1" applyBorder="1" applyAlignment="1">
      <alignment vertical="top" wrapText="1"/>
    </xf>
    <xf numFmtId="49" fontId="2" fillId="0" borderId="10" xfId="12" applyNumberFormat="1" applyFont="1" applyBorder="1"/>
    <xf numFmtId="49" fontId="2" fillId="0" borderId="10" xfId="12" applyNumberFormat="1" applyFont="1" applyBorder="1" applyAlignment="1">
      <alignment horizontal="center"/>
    </xf>
    <xf numFmtId="0" fontId="2" fillId="0" borderId="10" xfId="12" applyNumberFormat="1" applyFont="1" applyBorder="1" applyAlignment="1">
      <alignment horizontal="center" vertical="center"/>
    </xf>
    <xf numFmtId="43" fontId="2" fillId="0" borderId="4" xfId="13" quotePrefix="1" applyFont="1" applyBorder="1" applyAlignment="1">
      <alignment horizontal="center" vertical="top" wrapText="1"/>
    </xf>
    <xf numFmtId="1" fontId="2" fillId="0" borderId="4" xfId="12" quotePrefix="1" applyNumberFormat="1" applyFont="1" applyBorder="1" applyAlignment="1">
      <alignment horizontal="center" vertical="top" wrapText="1"/>
    </xf>
    <xf numFmtId="43" fontId="2" fillId="0" borderId="30" xfId="12" applyNumberFormat="1" applyFont="1" applyBorder="1" applyAlignment="1">
      <alignment horizontal="center" vertical="top" wrapText="1"/>
    </xf>
    <xf numFmtId="43" fontId="2" fillId="0" borderId="4" xfId="13" applyFont="1" applyBorder="1" applyAlignment="1">
      <alignment vertical="top" wrapText="1"/>
    </xf>
    <xf numFmtId="43" fontId="2" fillId="0" borderId="10" xfId="13" applyFont="1" applyBorder="1" applyAlignment="1">
      <alignment vertical="top" wrapText="1"/>
    </xf>
    <xf numFmtId="0" fontId="2" fillId="0" borderId="0" xfId="12" applyFont="1" applyAlignment="1">
      <alignment vertical="top" wrapText="1"/>
    </xf>
    <xf numFmtId="0" fontId="2" fillId="0" borderId="4" xfId="12" applyFont="1" applyBorder="1" applyAlignment="1">
      <alignment vertical="top" wrapText="1"/>
    </xf>
    <xf numFmtId="0" fontId="3" fillId="0" borderId="0" xfId="12" applyFont="1" applyAlignment="1">
      <alignment vertical="top"/>
    </xf>
    <xf numFmtId="49" fontId="2" fillId="0" borderId="2" xfId="12" applyNumberFormat="1" applyFont="1" applyBorder="1"/>
    <xf numFmtId="49" fontId="2" fillId="0" borderId="2" xfId="12" applyNumberFormat="1" applyFont="1" applyBorder="1" applyAlignment="1">
      <alignment horizontal="center"/>
    </xf>
    <xf numFmtId="1" fontId="2" fillId="0" borderId="2" xfId="13" applyNumberFormat="1" applyFont="1" applyBorder="1" applyAlignment="1">
      <alignment horizontal="center" vertical="top" wrapText="1"/>
    </xf>
    <xf numFmtId="0" fontId="2" fillId="0" borderId="2" xfId="12" applyNumberFormat="1" applyFont="1" applyBorder="1" applyAlignment="1">
      <alignment horizontal="center" vertical="center"/>
    </xf>
    <xf numFmtId="43" fontId="2" fillId="0" borderId="2" xfId="13" applyFont="1" applyBorder="1" applyAlignment="1">
      <alignment horizontal="center" vertical="center"/>
    </xf>
    <xf numFmtId="0" fontId="2" fillId="0" borderId="2" xfId="12" applyFont="1" applyBorder="1" applyAlignment="1">
      <alignment horizontal="center" vertical="top" wrapText="1"/>
    </xf>
    <xf numFmtId="1" fontId="3" fillId="0" borderId="2" xfId="13" applyNumberFormat="1" applyFont="1" applyBorder="1" applyAlignment="1">
      <alignment horizontal="center" vertical="top" wrapText="1"/>
    </xf>
    <xf numFmtId="187" fontId="3" fillId="0" borderId="2" xfId="13" applyNumberFormat="1" applyFont="1" applyBorder="1" applyAlignment="1">
      <alignment horizontal="center" vertical="top" wrapText="1"/>
    </xf>
    <xf numFmtId="0" fontId="3" fillId="0" borderId="27" xfId="12" applyFont="1" applyBorder="1" applyAlignment="1">
      <alignment horizontal="center" vertical="top" wrapText="1"/>
    </xf>
    <xf numFmtId="43" fontId="3" fillId="0" borderId="10" xfId="12" applyNumberFormat="1" applyFont="1" applyBorder="1" applyAlignment="1">
      <alignment vertical="top"/>
    </xf>
    <xf numFmtId="49" fontId="2" fillId="0" borderId="10" xfId="12" applyNumberFormat="1" applyFont="1" applyBorder="1" applyAlignment="1">
      <alignment horizontal="center" vertical="top" wrapText="1"/>
    </xf>
    <xf numFmtId="43" fontId="2" fillId="0" borderId="10" xfId="13" applyFont="1" applyBorder="1" applyAlignment="1">
      <alignment horizontal="center" vertical="top" wrapText="1"/>
    </xf>
    <xf numFmtId="1" fontId="2" fillId="2" borderId="10" xfId="13" applyNumberFormat="1" applyFont="1" applyFill="1" applyBorder="1" applyAlignment="1">
      <alignment horizontal="center" vertical="top" wrapText="1"/>
    </xf>
    <xf numFmtId="1" fontId="2" fillId="0" borderId="4" xfId="12" applyNumberFormat="1" applyFont="1" applyBorder="1" applyAlignment="1">
      <alignment horizontal="center" vertical="top" wrapText="1"/>
    </xf>
    <xf numFmtId="49" fontId="3" fillId="0" borderId="10" xfId="12" applyNumberFormat="1" applyFont="1" applyBorder="1" applyAlignment="1">
      <alignment horizontal="center" vertical="top" wrapText="1"/>
    </xf>
    <xf numFmtId="1" fontId="3" fillId="0" borderId="10" xfId="13" applyNumberFormat="1" applyFont="1" applyBorder="1" applyAlignment="1">
      <alignment horizontal="center" vertical="top" wrapText="1"/>
    </xf>
    <xf numFmtId="1" fontId="3" fillId="2" borderId="10" xfId="13" applyNumberFormat="1" applyFont="1" applyFill="1" applyBorder="1" applyAlignment="1">
      <alignment horizontal="center" vertical="top" wrapText="1"/>
    </xf>
    <xf numFmtId="43" fontId="3" fillId="0" borderId="10" xfId="13" applyFont="1" applyBorder="1" applyAlignment="1">
      <alignment horizontal="center" vertical="top"/>
    </xf>
    <xf numFmtId="0" fontId="3" fillId="0" borderId="4" xfId="12" applyFont="1" applyBorder="1" applyAlignment="1">
      <alignment horizontal="center" vertical="top" wrapText="1"/>
    </xf>
    <xf numFmtId="0" fontId="2" fillId="0" borderId="35" xfId="12" applyFont="1" applyBorder="1" applyAlignment="1">
      <alignment horizontal="center" wrapText="1"/>
    </xf>
    <xf numFmtId="0" fontId="2" fillId="0" borderId="10" xfId="12" applyFont="1" applyBorder="1" applyAlignment="1">
      <alignment wrapText="1"/>
    </xf>
    <xf numFmtId="0" fontId="2" fillId="0" borderId="10" xfId="12" applyFont="1" applyBorder="1" applyAlignment="1">
      <alignment horizontal="center" wrapText="1"/>
    </xf>
    <xf numFmtId="187" fontId="2" fillId="0" borderId="10" xfId="12" applyNumberFormat="1" applyFont="1" applyBorder="1" applyAlignment="1">
      <alignment horizontal="center" wrapText="1"/>
    </xf>
    <xf numFmtId="43" fontId="2" fillId="0" borderId="10" xfId="14" applyFont="1" applyBorder="1" applyAlignment="1">
      <alignment wrapText="1"/>
    </xf>
    <xf numFmtId="43" fontId="2" fillId="0" borderId="10" xfId="12" applyNumberFormat="1" applyFont="1" applyBorder="1" applyAlignment="1">
      <alignment wrapText="1"/>
    </xf>
    <xf numFmtId="0" fontId="2" fillId="0" borderId="10" xfId="12" applyFont="1" applyBorder="1" applyAlignment="1">
      <alignment horizontal="right" wrapText="1"/>
    </xf>
    <xf numFmtId="187" fontId="2" fillId="0" borderId="10" xfId="12" applyNumberFormat="1" applyFont="1" applyBorder="1" applyAlignment="1">
      <alignment wrapText="1"/>
    </xf>
    <xf numFmtId="187" fontId="2" fillId="0" borderId="10" xfId="14" applyNumberFormat="1" applyFont="1" applyBorder="1" applyAlignment="1">
      <alignment horizontal="center" wrapText="1"/>
    </xf>
    <xf numFmtId="0" fontId="2" fillId="0" borderId="5" xfId="12" applyFont="1" applyBorder="1" applyAlignment="1">
      <alignment horizontal="center" wrapText="1"/>
    </xf>
    <xf numFmtId="1" fontId="70" fillId="0" borderId="10" xfId="13" applyNumberFormat="1" applyFont="1" applyBorder="1" applyAlignment="1">
      <alignment horizontal="center" vertical="top" wrapText="1"/>
    </xf>
    <xf numFmtId="0" fontId="70" fillId="0" borderId="10" xfId="12" applyFont="1" applyBorder="1" applyAlignment="1">
      <alignment horizontal="center" vertical="center"/>
    </xf>
    <xf numFmtId="43" fontId="70" fillId="0" borderId="4" xfId="13" quotePrefix="1" applyFont="1" applyBorder="1" applyAlignment="1">
      <alignment horizontal="center" vertical="top" wrapText="1"/>
    </xf>
    <xf numFmtId="1" fontId="70" fillId="0" borderId="4" xfId="12" quotePrefix="1" applyNumberFormat="1" applyFont="1" applyBorder="1" applyAlignment="1">
      <alignment horizontal="center" vertical="top" wrapText="1"/>
    </xf>
    <xf numFmtId="0" fontId="3" fillId="0" borderId="30" xfId="12" applyFont="1" applyBorder="1" applyAlignment="1">
      <alignment horizontal="center" vertical="top" wrapText="1"/>
    </xf>
    <xf numFmtId="0" fontId="2" fillId="0" borderId="2" xfId="12" applyFont="1" applyBorder="1" applyAlignment="1">
      <alignment horizontal="center" vertical="center"/>
    </xf>
    <xf numFmtId="1" fontId="2" fillId="0" borderId="27" xfId="12" quotePrefix="1" applyNumberFormat="1" applyFont="1" applyBorder="1" applyAlignment="1">
      <alignment horizontal="center" vertical="top" wrapText="1"/>
    </xf>
    <xf numFmtId="0" fontId="2" fillId="0" borderId="2" xfId="12" applyFont="1" applyBorder="1" applyAlignment="1">
      <alignment horizontal="center" vertical="top"/>
    </xf>
    <xf numFmtId="0" fontId="2" fillId="0" borderId="6" xfId="12" applyFont="1" applyBorder="1" applyAlignment="1">
      <alignment horizontal="center" vertical="top"/>
    </xf>
    <xf numFmtId="0" fontId="2" fillId="0" borderId="8" xfId="12" applyFont="1" applyBorder="1" applyAlignment="1">
      <alignment horizontal="center" vertical="top"/>
    </xf>
    <xf numFmtId="0" fontId="2" fillId="0" borderId="8" xfId="12" applyFont="1" applyBorder="1" applyAlignment="1">
      <alignment horizontal="center" vertical="top"/>
    </xf>
    <xf numFmtId="49" fontId="2" fillId="2" borderId="10" xfId="12" applyNumberFormat="1" applyFont="1" applyFill="1" applyBorder="1" applyAlignment="1">
      <alignment horizontal="center" vertical="top" wrapText="1"/>
    </xf>
    <xf numFmtId="43" fontId="2" fillId="2" borderId="10" xfId="13" applyFont="1" applyFill="1" applyBorder="1" applyAlignment="1">
      <alignment horizontal="center" vertical="top" wrapText="1"/>
    </xf>
    <xf numFmtId="1" fontId="3" fillId="0" borderId="30" xfId="12" applyNumberFormat="1" applyFont="1" applyBorder="1" applyAlignment="1">
      <alignment horizontal="center" vertical="top" wrapText="1"/>
    </xf>
    <xf numFmtId="0" fontId="2" fillId="2" borderId="10" xfId="12" applyFont="1" applyFill="1" applyBorder="1" applyAlignment="1">
      <alignment vertical="top"/>
    </xf>
    <xf numFmtId="49" fontId="2" fillId="2" borderId="10" xfId="12" applyNumberFormat="1" applyFont="1" applyFill="1" applyBorder="1" applyAlignment="1">
      <alignment vertical="top" wrapText="1"/>
    </xf>
    <xf numFmtId="0" fontId="2" fillId="2" borderId="10" xfId="12" applyFont="1" applyFill="1" applyBorder="1" applyAlignment="1">
      <alignment horizontal="center" vertical="top" wrapText="1"/>
    </xf>
    <xf numFmtId="1" fontId="2" fillId="2" borderId="10" xfId="12" applyNumberFormat="1" applyFont="1" applyFill="1" applyBorder="1" applyAlignment="1">
      <alignment horizontal="center" vertical="top" wrapText="1"/>
    </xf>
    <xf numFmtId="43" fontId="2" fillId="2" borderId="10" xfId="13" applyFont="1" applyFill="1" applyBorder="1" applyAlignment="1">
      <alignment vertical="top" wrapText="1"/>
    </xf>
    <xf numFmtId="1" fontId="2" fillId="0" borderId="10" xfId="12" applyNumberFormat="1" applyFont="1" applyBorder="1" applyAlignment="1">
      <alignment horizontal="center" vertical="top" wrapText="1"/>
    </xf>
    <xf numFmtId="49" fontId="2" fillId="0" borderId="10" xfId="12" applyNumberFormat="1" applyFont="1" applyBorder="1" applyAlignment="1">
      <alignment vertical="top"/>
    </xf>
    <xf numFmtId="43" fontId="2" fillId="0" borderId="0" xfId="12" applyNumberFormat="1" applyFont="1" applyAlignment="1"/>
    <xf numFmtId="1" fontId="2" fillId="2" borderId="10" xfId="12" applyNumberFormat="1" applyFont="1" applyFill="1" applyBorder="1" applyAlignment="1">
      <alignment vertical="top" wrapText="1"/>
    </xf>
    <xf numFmtId="187" fontId="2" fillId="2" borderId="10" xfId="13" applyNumberFormat="1" applyFont="1" applyFill="1" applyBorder="1" applyAlignment="1">
      <alignment vertical="top" wrapText="1"/>
    </xf>
    <xf numFmtId="187" fontId="2" fillId="2" borderId="10" xfId="13" applyNumberFormat="1" applyFont="1" applyFill="1" applyBorder="1" applyAlignment="1">
      <alignment horizontal="center" vertical="top" wrapText="1"/>
    </xf>
    <xf numFmtId="0" fontId="2" fillId="2" borderId="0" xfId="12" applyFont="1" applyFill="1" applyAlignment="1">
      <alignment horizontal="center" vertical="top" wrapText="1"/>
    </xf>
    <xf numFmtId="1" fontId="2" fillId="2" borderId="10" xfId="2" applyNumberFormat="1" applyFont="1" applyFill="1" applyBorder="1" applyAlignment="1">
      <alignment horizontal="right" vertical="top" wrapText="1"/>
    </xf>
    <xf numFmtId="1" fontId="2" fillId="0" borderId="10" xfId="12" applyNumberFormat="1" applyFont="1" applyBorder="1" applyAlignment="1">
      <alignment horizontal="right" vertical="top" wrapText="1"/>
    </xf>
    <xf numFmtId="43" fontId="2" fillId="2" borderId="10" xfId="13" applyFont="1" applyFill="1" applyBorder="1" applyAlignment="1">
      <alignment horizontal="right" vertical="top" wrapText="1"/>
    </xf>
    <xf numFmtId="0" fontId="2" fillId="0" borderId="10" xfId="12" applyFont="1" applyFill="1" applyBorder="1" applyAlignment="1">
      <alignment horizontal="left" vertical="top" wrapText="1"/>
    </xf>
    <xf numFmtId="0" fontId="2" fillId="0" borderId="10" xfId="12" applyFont="1" applyFill="1" applyBorder="1" applyAlignment="1">
      <alignment horizontal="center" vertical="top" wrapText="1"/>
    </xf>
    <xf numFmtId="0" fontId="2" fillId="0" borderId="10" xfId="12" applyFont="1" applyBorder="1" applyAlignment="1">
      <alignment horizontal="right" vertical="top" wrapText="1"/>
    </xf>
    <xf numFmtId="0" fontId="2" fillId="0" borderId="10" xfId="15" applyFont="1" applyBorder="1" applyAlignment="1" applyProtection="1">
      <alignment vertical="top" wrapText="1"/>
    </xf>
    <xf numFmtId="0" fontId="2" fillId="0" borderId="10" xfId="12" applyFont="1" applyFill="1" applyBorder="1" applyAlignment="1">
      <alignment vertical="top" wrapText="1"/>
    </xf>
    <xf numFmtId="0" fontId="72" fillId="0" borderId="10" xfId="12" applyFont="1" applyBorder="1" applyAlignment="1">
      <alignment vertical="top" wrapText="1"/>
    </xf>
    <xf numFmtId="43" fontId="2" fillId="0" borderId="10" xfId="13" applyFont="1" applyFill="1" applyBorder="1" applyAlignment="1">
      <alignment vertical="top" wrapText="1"/>
    </xf>
    <xf numFmtId="0" fontId="2" fillId="0" borderId="10" xfId="12" applyFont="1" applyFill="1" applyBorder="1" applyAlignment="1">
      <alignment horizontal="right" vertical="top" wrapText="1"/>
    </xf>
    <xf numFmtId="0" fontId="5" fillId="2" borderId="6" xfId="12" applyFont="1" applyFill="1" applyBorder="1"/>
    <xf numFmtId="0" fontId="5" fillId="0" borderId="6" xfId="12" applyFont="1" applyBorder="1" applyAlignment="1">
      <alignment horizontal="center"/>
    </xf>
    <xf numFmtId="0" fontId="5" fillId="0" borderId="0" xfId="12" applyFont="1" applyAlignment="1">
      <alignment horizontal="right"/>
    </xf>
    <xf numFmtId="0" fontId="5" fillId="0" borderId="10" xfId="12" applyFont="1" applyBorder="1" applyAlignment="1">
      <alignment horizontal="center"/>
    </xf>
    <xf numFmtId="43" fontId="5" fillId="0" borderId="10" xfId="13" applyFont="1" applyBorder="1" applyAlignment="1">
      <alignment horizontal="right"/>
    </xf>
    <xf numFmtId="1" fontId="2" fillId="0" borderId="30" xfId="12" applyNumberFormat="1" applyFont="1" applyBorder="1" applyAlignment="1">
      <alignment horizontal="right" vertical="top" wrapText="1"/>
    </xf>
    <xf numFmtId="0" fontId="5" fillId="2" borderId="10" xfId="12" applyFont="1" applyFill="1" applyBorder="1"/>
    <xf numFmtId="0" fontId="5" fillId="0" borderId="13" xfId="12" applyFont="1" applyBorder="1" applyAlignment="1">
      <alignment horizontal="right"/>
    </xf>
    <xf numFmtId="0" fontId="5" fillId="0" borderId="13" xfId="12" applyFont="1" applyBorder="1" applyAlignment="1">
      <alignment horizontal="center"/>
    </xf>
    <xf numFmtId="0" fontId="5" fillId="0" borderId="10" xfId="12" applyFont="1" applyBorder="1" applyAlignment="1">
      <alignment horizontal="right"/>
    </xf>
    <xf numFmtId="43" fontId="2" fillId="0" borderId="10" xfId="13" applyFont="1" applyBorder="1" applyAlignment="1">
      <alignment wrapText="1"/>
    </xf>
    <xf numFmtId="0" fontId="2" fillId="2" borderId="10" xfId="12" applyFont="1" applyFill="1" applyBorder="1" applyAlignment="1">
      <alignment vertical="center"/>
    </xf>
    <xf numFmtId="1" fontId="2" fillId="2" borderId="10" xfId="13" applyNumberFormat="1" applyFont="1" applyFill="1" applyBorder="1" applyAlignment="1">
      <alignment horizontal="center" vertical="center" wrapText="1"/>
    </xf>
    <xf numFmtId="193" fontId="2" fillId="2" borderId="10" xfId="12" applyNumberFormat="1" applyFont="1" applyFill="1" applyBorder="1" applyAlignment="1">
      <alignment horizontal="center" vertical="center"/>
    </xf>
    <xf numFmtId="43" fontId="2" fillId="2" borderId="10" xfId="13" applyFont="1" applyFill="1" applyBorder="1" applyAlignment="1">
      <alignment vertical="center"/>
    </xf>
    <xf numFmtId="43" fontId="2" fillId="2" borderId="10" xfId="13" applyFont="1" applyFill="1" applyBorder="1" applyAlignment="1">
      <alignment horizontal="center" vertical="center" wrapText="1"/>
    </xf>
    <xf numFmtId="0" fontId="2" fillId="2" borderId="10" xfId="12" applyFont="1" applyFill="1" applyBorder="1"/>
    <xf numFmtId="0" fontId="2" fillId="2" borderId="10" xfId="12" quotePrefix="1" applyFont="1" applyFill="1" applyBorder="1" applyAlignment="1">
      <alignment horizontal="center" vertical="center" wrapText="1"/>
    </xf>
    <xf numFmtId="43" fontId="2" fillId="0" borderId="10" xfId="12" applyNumberFormat="1" applyFont="1" applyBorder="1" applyAlignment="1">
      <alignment vertical="top"/>
    </xf>
  </cellXfs>
  <cellStyles count="16">
    <cellStyle name="Comma 2" xfId="2"/>
    <cellStyle name="Hyperlink 2" xfId="15"/>
    <cellStyle name="เครื่องหมายจุลภาค" xfId="1" builtinId="3"/>
    <cellStyle name="เครื่องหมายจุลภาค 2" xfId="7"/>
    <cellStyle name="เครื่องหมายจุลภาค 2 2" xfId="14"/>
    <cellStyle name="เครื่องหมายจุลภาค 3" xfId="11"/>
    <cellStyle name="เครื่องหมายจุลภาค 4" xfId="13"/>
    <cellStyle name="ปกติ" xfId="0" builtinId="0"/>
    <cellStyle name="ปกติ 2" xfId="3"/>
    <cellStyle name="ปกติ 2 2" xfId="8"/>
    <cellStyle name="ปกติ 2 3" xfId="10"/>
    <cellStyle name="ปกติ 3" xfId="5"/>
    <cellStyle name="ปกติ 4" xfId="6"/>
    <cellStyle name="ปกติ 5" xfId="9"/>
    <cellStyle name="ปกติ 6" xfId="12"/>
    <cellStyle name="ปกติ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../DEN04/AppData/Roaming/soawanee/AppData/Roaming/soawanee/AppData/Roaming/Microsoft/Excel/0OI%5bQK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111"/>
  <sheetViews>
    <sheetView view="pageBreakPreview" topLeftCell="A118" zoomScale="90" zoomScaleSheetLayoutView="90" workbookViewId="0">
      <selection activeCell="H90" sqref="H90"/>
    </sheetView>
  </sheetViews>
  <sheetFormatPr defaultColWidth="9" defaultRowHeight="24"/>
  <cols>
    <col min="1" max="1" width="10.625" style="67" customWidth="1"/>
    <col min="2" max="2" width="5.125" style="2" bestFit="1" customWidth="1"/>
    <col min="3" max="3" width="38.125" style="17" customWidth="1"/>
    <col min="4" max="4" width="6" style="17" bestFit="1" customWidth="1"/>
    <col min="5" max="5" width="9.125" style="26" customWidth="1"/>
    <col min="6" max="6" width="12.125" style="17" customWidth="1"/>
    <col min="7" max="9" width="11.5" style="26" customWidth="1"/>
    <col min="10" max="10" width="12" style="26" customWidth="1"/>
    <col min="11" max="11" width="8.75" style="26" customWidth="1"/>
    <col min="12" max="12" width="15.5" style="17" customWidth="1"/>
    <col min="13" max="13" width="6.875" style="17" customWidth="1"/>
    <col min="14" max="14" width="6.125" style="17" bestFit="1" customWidth="1"/>
    <col min="15" max="15" width="9.5" style="17" bestFit="1" customWidth="1"/>
    <col min="16" max="16" width="5.625" style="17" customWidth="1"/>
    <col min="17" max="17" width="5.375" style="17" customWidth="1"/>
    <col min="18" max="16384" width="9" style="17"/>
  </cols>
  <sheetData>
    <row r="1" spans="1:15" s="2" customFormat="1">
      <c r="A1" s="61"/>
      <c r="B1" s="544" t="s">
        <v>0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15" s="2" customFormat="1">
      <c r="A2" s="61"/>
      <c r="B2" s="544" t="s">
        <v>1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3" spans="1:15" s="2" customFormat="1">
      <c r="A3" s="61"/>
      <c r="B3" s="545" t="s">
        <v>2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</row>
    <row r="4" spans="1:15" s="2" customFormat="1" ht="24" customHeight="1">
      <c r="A4" s="546" t="s">
        <v>3</v>
      </c>
      <c r="B4" s="549" t="s">
        <v>4</v>
      </c>
      <c r="C4" s="539" t="s">
        <v>5</v>
      </c>
      <c r="D4" s="539" t="s">
        <v>6</v>
      </c>
      <c r="E4" s="539" t="s">
        <v>7</v>
      </c>
      <c r="F4" s="539" t="s">
        <v>8</v>
      </c>
      <c r="G4" s="539" t="s">
        <v>9</v>
      </c>
      <c r="H4" s="539" t="s">
        <v>10</v>
      </c>
      <c r="I4" s="539" t="s">
        <v>11</v>
      </c>
      <c r="J4" s="539" t="s">
        <v>12</v>
      </c>
      <c r="K4" s="542" t="s">
        <v>13</v>
      </c>
      <c r="L4" s="543"/>
      <c r="M4" s="539" t="s">
        <v>14</v>
      </c>
      <c r="N4" s="542" t="s">
        <v>15</v>
      </c>
      <c r="O4" s="543"/>
    </row>
    <row r="5" spans="1:15" s="2" customFormat="1">
      <c r="A5" s="547"/>
      <c r="B5" s="550"/>
      <c r="C5" s="540"/>
      <c r="D5" s="540"/>
      <c r="E5" s="540"/>
      <c r="F5" s="540"/>
      <c r="G5" s="540"/>
      <c r="H5" s="540"/>
      <c r="I5" s="540"/>
      <c r="J5" s="540"/>
      <c r="K5" s="539" t="s">
        <v>6</v>
      </c>
      <c r="L5" s="539" t="s">
        <v>16</v>
      </c>
      <c r="M5" s="540"/>
      <c r="N5" s="539" t="s">
        <v>6</v>
      </c>
      <c r="O5" s="539" t="s">
        <v>16</v>
      </c>
    </row>
    <row r="6" spans="1:15" s="2" customFormat="1">
      <c r="A6" s="548"/>
      <c r="B6" s="55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</row>
    <row r="7" spans="1:15" s="2" customFormat="1">
      <c r="A7" s="62" t="s">
        <v>17</v>
      </c>
      <c r="B7" s="4">
        <v>1</v>
      </c>
      <c r="C7" s="5" t="s">
        <v>159</v>
      </c>
      <c r="D7" s="6">
        <v>1</v>
      </c>
      <c r="E7" s="6" t="s">
        <v>18</v>
      </c>
      <c r="F7" s="7">
        <v>300000</v>
      </c>
      <c r="G7" s="6">
        <v>1</v>
      </c>
      <c r="H7" s="27"/>
      <c r="I7" s="27"/>
      <c r="J7" s="27"/>
      <c r="K7" s="3">
        <f>D7</f>
        <v>1</v>
      </c>
      <c r="L7" s="8">
        <f>F7*D7</f>
        <v>300000</v>
      </c>
      <c r="M7" s="9"/>
      <c r="N7" s="9"/>
      <c r="O7" s="9"/>
    </row>
    <row r="8" spans="1:15" s="2" customFormat="1" ht="77.25" customHeight="1">
      <c r="A8" s="62" t="s">
        <v>19</v>
      </c>
      <c r="B8" s="4">
        <v>2</v>
      </c>
      <c r="C8" s="5" t="s">
        <v>162</v>
      </c>
      <c r="D8" s="6">
        <v>1</v>
      </c>
      <c r="E8" s="6" t="s">
        <v>20</v>
      </c>
      <c r="F8" s="7">
        <v>850000</v>
      </c>
      <c r="G8" s="27"/>
      <c r="H8" s="6">
        <v>1</v>
      </c>
      <c r="I8" s="27"/>
      <c r="J8" s="27"/>
      <c r="K8" s="3">
        <f t="shared" ref="K8:K77" si="0">D8</f>
        <v>1</v>
      </c>
      <c r="L8" s="8">
        <f t="shared" ref="L8:L77" si="1">F8*D8</f>
        <v>850000</v>
      </c>
      <c r="M8" s="9"/>
      <c r="N8" s="9"/>
      <c r="O8" s="9"/>
    </row>
    <row r="9" spans="1:15" s="2" customFormat="1">
      <c r="A9" s="62" t="s">
        <v>17</v>
      </c>
      <c r="B9" s="4">
        <v>3</v>
      </c>
      <c r="C9" s="5" t="s">
        <v>160</v>
      </c>
      <c r="D9" s="6">
        <v>1</v>
      </c>
      <c r="E9" s="6" t="s">
        <v>21</v>
      </c>
      <c r="F9" s="7">
        <v>15000</v>
      </c>
      <c r="G9" s="6">
        <v>1</v>
      </c>
      <c r="H9" s="27"/>
      <c r="I9" s="27"/>
      <c r="J9" s="27"/>
      <c r="K9" s="3">
        <f t="shared" si="0"/>
        <v>1</v>
      </c>
      <c r="L9" s="8">
        <f t="shared" si="1"/>
        <v>15000</v>
      </c>
      <c r="M9" s="9"/>
      <c r="N9" s="9"/>
      <c r="O9" s="9"/>
    </row>
    <row r="10" spans="1:15" s="2" customFormat="1">
      <c r="A10" s="62" t="s">
        <v>22</v>
      </c>
      <c r="B10" s="4">
        <v>4</v>
      </c>
      <c r="C10" s="5" t="s">
        <v>161</v>
      </c>
      <c r="D10" s="6">
        <v>1</v>
      </c>
      <c r="E10" s="6" t="s">
        <v>18</v>
      </c>
      <c r="F10" s="7">
        <v>15000</v>
      </c>
      <c r="G10" s="6">
        <v>1</v>
      </c>
      <c r="H10" s="27"/>
      <c r="I10" s="27"/>
      <c r="J10" s="27"/>
      <c r="K10" s="3">
        <f t="shared" si="0"/>
        <v>1</v>
      </c>
      <c r="L10" s="8">
        <f t="shared" si="1"/>
        <v>15000</v>
      </c>
      <c r="M10" s="9"/>
      <c r="N10" s="9"/>
      <c r="O10" s="9"/>
    </row>
    <row r="11" spans="1:15" s="2" customFormat="1">
      <c r="A11" s="62" t="s">
        <v>145</v>
      </c>
      <c r="B11" s="4">
        <v>5</v>
      </c>
      <c r="C11" s="5" t="s">
        <v>146</v>
      </c>
      <c r="D11" s="6">
        <v>1</v>
      </c>
      <c r="E11" s="6" t="s">
        <v>18</v>
      </c>
      <c r="F11" s="7">
        <v>19900</v>
      </c>
      <c r="G11" s="6">
        <v>1</v>
      </c>
      <c r="H11" s="27"/>
      <c r="I11" s="27"/>
      <c r="J11" s="27"/>
      <c r="K11" s="3">
        <f t="shared" si="0"/>
        <v>1</v>
      </c>
      <c r="L11" s="8">
        <f t="shared" si="1"/>
        <v>19900</v>
      </c>
      <c r="M11" s="9"/>
      <c r="N11" s="9"/>
      <c r="O11" s="9"/>
    </row>
    <row r="12" spans="1:15" s="2" customFormat="1" ht="29.25" customHeight="1">
      <c r="A12" s="62" t="s">
        <v>23</v>
      </c>
      <c r="B12" s="4">
        <v>6</v>
      </c>
      <c r="C12" s="10" t="s">
        <v>24</v>
      </c>
      <c r="D12" s="11">
        <v>6</v>
      </c>
      <c r="E12" s="11" t="s">
        <v>25</v>
      </c>
      <c r="F12" s="12">
        <v>1500</v>
      </c>
      <c r="G12" s="27"/>
      <c r="H12" s="27">
        <v>6</v>
      </c>
      <c r="I12" s="27"/>
      <c r="J12" s="27"/>
      <c r="K12" s="3">
        <f t="shared" si="0"/>
        <v>6</v>
      </c>
      <c r="L12" s="8">
        <f t="shared" si="1"/>
        <v>9000</v>
      </c>
      <c r="M12" s="9"/>
      <c r="N12" s="9"/>
      <c r="O12" s="9"/>
    </row>
    <row r="13" spans="1:15" s="2" customFormat="1" ht="48">
      <c r="A13" s="62" t="s">
        <v>23</v>
      </c>
      <c r="B13" s="4">
        <v>7</v>
      </c>
      <c r="C13" s="9" t="s">
        <v>26</v>
      </c>
      <c r="D13" s="6">
        <v>2</v>
      </c>
      <c r="E13" s="3" t="s">
        <v>25</v>
      </c>
      <c r="F13" s="13">
        <v>30000</v>
      </c>
      <c r="G13" s="27"/>
      <c r="H13" s="27">
        <v>2</v>
      </c>
      <c r="I13" s="27"/>
      <c r="J13" s="27"/>
      <c r="K13" s="3">
        <f t="shared" si="0"/>
        <v>2</v>
      </c>
      <c r="L13" s="8">
        <f t="shared" si="1"/>
        <v>60000</v>
      </c>
      <c r="M13" s="9"/>
      <c r="N13" s="9"/>
      <c r="O13" s="9"/>
    </row>
    <row r="14" spans="1:15" s="2" customFormat="1">
      <c r="A14" s="62" t="s">
        <v>27</v>
      </c>
      <c r="B14" s="4">
        <v>8</v>
      </c>
      <c r="C14" s="10" t="s">
        <v>28</v>
      </c>
      <c r="D14" s="11">
        <v>1</v>
      </c>
      <c r="E14" s="11" t="s">
        <v>18</v>
      </c>
      <c r="F14" s="12">
        <v>36300</v>
      </c>
      <c r="G14" s="27"/>
      <c r="H14" s="27">
        <v>1</v>
      </c>
      <c r="I14" s="27"/>
      <c r="J14" s="27"/>
      <c r="K14" s="3">
        <f t="shared" si="0"/>
        <v>1</v>
      </c>
      <c r="L14" s="8">
        <f t="shared" si="1"/>
        <v>36300</v>
      </c>
      <c r="M14" s="9"/>
      <c r="N14" s="9"/>
      <c r="O14" s="9"/>
    </row>
    <row r="15" spans="1:15" s="2" customFormat="1" ht="37.5">
      <c r="A15" s="62" t="s">
        <v>29</v>
      </c>
      <c r="B15" s="4">
        <v>9</v>
      </c>
      <c r="C15" s="5" t="s">
        <v>30</v>
      </c>
      <c r="D15" s="6">
        <v>1</v>
      </c>
      <c r="E15" s="6" t="s">
        <v>31</v>
      </c>
      <c r="F15" s="7">
        <v>75000</v>
      </c>
      <c r="G15" s="27"/>
      <c r="H15" s="27">
        <v>1</v>
      </c>
      <c r="I15" s="27"/>
      <c r="J15" s="27"/>
      <c r="K15" s="3">
        <f t="shared" si="0"/>
        <v>1</v>
      </c>
      <c r="L15" s="8">
        <f t="shared" si="1"/>
        <v>75000</v>
      </c>
      <c r="M15" s="9"/>
      <c r="N15" s="9"/>
      <c r="O15" s="9"/>
    </row>
    <row r="16" spans="1:15" s="2" customFormat="1" ht="37.5">
      <c r="A16" s="62" t="s">
        <v>29</v>
      </c>
      <c r="B16" s="4">
        <v>10</v>
      </c>
      <c r="C16" s="5" t="s">
        <v>32</v>
      </c>
      <c r="D16" s="6">
        <v>1</v>
      </c>
      <c r="E16" s="6" t="s">
        <v>18</v>
      </c>
      <c r="F16" s="7">
        <v>13000</v>
      </c>
      <c r="G16" s="27"/>
      <c r="H16" s="27">
        <v>1</v>
      </c>
      <c r="I16" s="27"/>
      <c r="J16" s="27"/>
      <c r="K16" s="3">
        <f t="shared" si="0"/>
        <v>1</v>
      </c>
      <c r="L16" s="8">
        <f t="shared" si="1"/>
        <v>13000</v>
      </c>
      <c r="M16" s="9"/>
      <c r="N16" s="9"/>
      <c r="O16" s="9"/>
    </row>
    <row r="17" spans="1:15" s="2" customFormat="1">
      <c r="A17" s="62" t="s">
        <v>33</v>
      </c>
      <c r="B17" s="4">
        <v>11</v>
      </c>
      <c r="C17" s="10" t="s">
        <v>45</v>
      </c>
      <c r="D17" s="11">
        <v>4</v>
      </c>
      <c r="E17" s="11" t="s">
        <v>25</v>
      </c>
      <c r="F17" s="12">
        <v>1500</v>
      </c>
      <c r="G17" s="27"/>
      <c r="H17" s="27">
        <v>4</v>
      </c>
      <c r="I17" s="27"/>
      <c r="J17" s="27"/>
      <c r="K17" s="3">
        <f t="shared" si="0"/>
        <v>4</v>
      </c>
      <c r="L17" s="8">
        <f t="shared" si="1"/>
        <v>6000</v>
      </c>
      <c r="M17" s="9"/>
      <c r="N17" s="9"/>
      <c r="O17" s="9"/>
    </row>
    <row r="18" spans="1:15" s="2" customFormat="1">
      <c r="A18" s="62" t="s">
        <v>33</v>
      </c>
      <c r="B18" s="4">
        <v>12</v>
      </c>
      <c r="C18" s="10" t="s">
        <v>34</v>
      </c>
      <c r="D18" s="11">
        <v>4</v>
      </c>
      <c r="E18" s="11" t="s">
        <v>25</v>
      </c>
      <c r="F18" s="12">
        <v>1500</v>
      </c>
      <c r="G18" s="27"/>
      <c r="H18" s="27">
        <v>4</v>
      </c>
      <c r="I18" s="27"/>
      <c r="J18" s="27"/>
      <c r="K18" s="3">
        <f t="shared" si="0"/>
        <v>4</v>
      </c>
      <c r="L18" s="8">
        <f t="shared" si="1"/>
        <v>6000</v>
      </c>
      <c r="M18" s="9"/>
      <c r="N18" s="9"/>
      <c r="O18" s="9"/>
    </row>
    <row r="19" spans="1:15" s="2" customFormat="1">
      <c r="A19" s="62" t="s">
        <v>33</v>
      </c>
      <c r="B19" s="4">
        <v>13</v>
      </c>
      <c r="C19" s="10" t="s">
        <v>35</v>
      </c>
      <c r="D19" s="11">
        <v>12</v>
      </c>
      <c r="E19" s="11" t="s">
        <v>25</v>
      </c>
      <c r="F19" s="12">
        <v>2800</v>
      </c>
      <c r="G19" s="27"/>
      <c r="H19" s="27">
        <v>12</v>
      </c>
      <c r="I19" s="27"/>
      <c r="J19" s="27"/>
      <c r="K19" s="3">
        <f t="shared" si="0"/>
        <v>12</v>
      </c>
      <c r="L19" s="8">
        <f t="shared" si="1"/>
        <v>33600</v>
      </c>
      <c r="M19" s="9"/>
      <c r="N19" s="9"/>
      <c r="O19" s="9"/>
    </row>
    <row r="20" spans="1:15" s="2" customFormat="1">
      <c r="A20" s="62" t="s">
        <v>33</v>
      </c>
      <c r="B20" s="4">
        <v>14</v>
      </c>
      <c r="C20" s="10" t="s">
        <v>123</v>
      </c>
      <c r="D20" s="11">
        <v>12</v>
      </c>
      <c r="E20" s="11" t="s">
        <v>25</v>
      </c>
      <c r="F20" s="12">
        <v>2800</v>
      </c>
      <c r="G20" s="27"/>
      <c r="H20" s="27">
        <v>12</v>
      </c>
      <c r="I20" s="27"/>
      <c r="J20" s="27"/>
      <c r="K20" s="3">
        <f t="shared" si="0"/>
        <v>12</v>
      </c>
      <c r="L20" s="8">
        <f t="shared" si="1"/>
        <v>33600</v>
      </c>
      <c r="M20" s="9"/>
      <c r="N20" s="9"/>
      <c r="O20" s="9"/>
    </row>
    <row r="21" spans="1:15" s="2" customFormat="1">
      <c r="A21" s="62" t="s">
        <v>33</v>
      </c>
      <c r="B21" s="4">
        <v>15</v>
      </c>
      <c r="C21" s="10" t="s">
        <v>36</v>
      </c>
      <c r="D21" s="11">
        <v>1</v>
      </c>
      <c r="E21" s="11" t="s">
        <v>25</v>
      </c>
      <c r="F21" s="12">
        <v>5500</v>
      </c>
      <c r="G21" s="27"/>
      <c r="H21" s="27">
        <v>1</v>
      </c>
      <c r="I21" s="27"/>
      <c r="J21" s="27"/>
      <c r="K21" s="3">
        <f t="shared" si="0"/>
        <v>1</v>
      </c>
      <c r="L21" s="8">
        <f t="shared" si="1"/>
        <v>5500</v>
      </c>
      <c r="M21" s="9"/>
      <c r="N21" s="9"/>
      <c r="O21" s="9"/>
    </row>
    <row r="22" spans="1:15" s="2" customFormat="1">
      <c r="A22" s="62" t="s">
        <v>33</v>
      </c>
      <c r="B22" s="4">
        <v>16</v>
      </c>
      <c r="C22" s="10" t="s">
        <v>37</v>
      </c>
      <c r="D22" s="11">
        <v>4</v>
      </c>
      <c r="E22" s="11" t="s">
        <v>25</v>
      </c>
      <c r="F22" s="12">
        <v>1500</v>
      </c>
      <c r="G22" s="27"/>
      <c r="H22" s="27">
        <v>4</v>
      </c>
      <c r="I22" s="27"/>
      <c r="J22" s="27"/>
      <c r="K22" s="3">
        <f t="shared" si="0"/>
        <v>4</v>
      </c>
      <c r="L22" s="8">
        <f t="shared" si="1"/>
        <v>6000</v>
      </c>
      <c r="M22" s="9"/>
      <c r="N22" s="9"/>
      <c r="O22" s="9"/>
    </row>
    <row r="23" spans="1:15" s="2" customFormat="1">
      <c r="A23" s="62" t="s">
        <v>33</v>
      </c>
      <c r="B23" s="4">
        <v>17</v>
      </c>
      <c r="C23" s="10" t="s">
        <v>38</v>
      </c>
      <c r="D23" s="11">
        <v>1</v>
      </c>
      <c r="E23" s="11" t="s">
        <v>25</v>
      </c>
      <c r="F23" s="12">
        <v>3000</v>
      </c>
      <c r="G23" s="27"/>
      <c r="H23" s="27">
        <v>1</v>
      </c>
      <c r="I23" s="27"/>
      <c r="J23" s="27"/>
      <c r="K23" s="3">
        <f t="shared" si="0"/>
        <v>1</v>
      </c>
      <c r="L23" s="8">
        <f t="shared" si="1"/>
        <v>3000</v>
      </c>
      <c r="M23" s="9"/>
      <c r="N23" s="9"/>
      <c r="O23" s="9"/>
    </row>
    <row r="24" spans="1:15" s="2" customFormat="1">
      <c r="A24" s="62" t="s">
        <v>39</v>
      </c>
      <c r="B24" s="4">
        <v>18</v>
      </c>
      <c r="C24" s="10" t="s">
        <v>40</v>
      </c>
      <c r="D24" s="11">
        <v>1</v>
      </c>
      <c r="E24" s="11" t="s">
        <v>18</v>
      </c>
      <c r="F24" s="12">
        <v>20000</v>
      </c>
      <c r="G24" s="27"/>
      <c r="H24" s="27">
        <v>1</v>
      </c>
      <c r="I24" s="27"/>
      <c r="J24" s="27"/>
      <c r="K24" s="3">
        <f t="shared" si="0"/>
        <v>1</v>
      </c>
      <c r="L24" s="8">
        <f t="shared" si="1"/>
        <v>20000</v>
      </c>
      <c r="M24" s="9"/>
      <c r="N24" s="9"/>
      <c r="O24" s="9"/>
    </row>
    <row r="25" spans="1:15" s="2" customFormat="1">
      <c r="A25" s="62" t="s">
        <v>39</v>
      </c>
      <c r="B25" s="4">
        <v>19</v>
      </c>
      <c r="C25" s="10" t="s">
        <v>38</v>
      </c>
      <c r="D25" s="11">
        <v>1</v>
      </c>
      <c r="E25" s="11" t="s">
        <v>41</v>
      </c>
      <c r="F25" s="12">
        <v>5000</v>
      </c>
      <c r="G25" s="27"/>
      <c r="H25" s="27">
        <v>1</v>
      </c>
      <c r="I25" s="27"/>
      <c r="J25" s="27"/>
      <c r="K25" s="3">
        <f t="shared" si="0"/>
        <v>1</v>
      </c>
      <c r="L25" s="8">
        <f t="shared" si="1"/>
        <v>5000</v>
      </c>
      <c r="M25" s="9"/>
      <c r="N25" s="9"/>
      <c r="O25" s="9"/>
    </row>
    <row r="26" spans="1:15" s="2" customFormat="1">
      <c r="A26" s="62" t="s">
        <v>39</v>
      </c>
      <c r="B26" s="4">
        <v>20</v>
      </c>
      <c r="C26" s="10" t="s">
        <v>126</v>
      </c>
      <c r="D26" s="11">
        <v>1</v>
      </c>
      <c r="E26" s="11" t="s">
        <v>41</v>
      </c>
      <c r="F26" s="12">
        <v>15000</v>
      </c>
      <c r="G26" s="27"/>
      <c r="H26" s="27">
        <v>1</v>
      </c>
      <c r="I26" s="27"/>
      <c r="J26" s="27"/>
      <c r="K26" s="3">
        <f t="shared" si="0"/>
        <v>1</v>
      </c>
      <c r="L26" s="8">
        <f t="shared" si="1"/>
        <v>15000</v>
      </c>
      <c r="M26" s="9"/>
      <c r="N26" s="9"/>
      <c r="O26" s="9"/>
    </row>
    <row r="27" spans="1:15" s="2" customFormat="1">
      <c r="A27" s="62" t="s">
        <v>39</v>
      </c>
      <c r="B27" s="4">
        <v>21</v>
      </c>
      <c r="C27" s="10" t="s">
        <v>43</v>
      </c>
      <c r="D27" s="11">
        <v>2</v>
      </c>
      <c r="E27" s="11" t="s">
        <v>44</v>
      </c>
      <c r="F27" s="12">
        <v>20000</v>
      </c>
      <c r="G27" s="27"/>
      <c r="H27" s="27">
        <v>2</v>
      </c>
      <c r="I27" s="27"/>
      <c r="J27" s="27"/>
      <c r="K27" s="3">
        <f t="shared" si="0"/>
        <v>2</v>
      </c>
      <c r="L27" s="8">
        <f t="shared" si="1"/>
        <v>40000</v>
      </c>
      <c r="M27" s="9"/>
      <c r="N27" s="9"/>
      <c r="O27" s="9"/>
    </row>
    <row r="28" spans="1:15" s="2" customFormat="1">
      <c r="A28" s="62" t="s">
        <v>39</v>
      </c>
      <c r="B28" s="4">
        <v>22</v>
      </c>
      <c r="C28" s="10" t="s">
        <v>45</v>
      </c>
      <c r="D28" s="11">
        <v>10</v>
      </c>
      <c r="E28" s="11" t="s">
        <v>25</v>
      </c>
      <c r="F28" s="12">
        <v>500</v>
      </c>
      <c r="G28" s="27"/>
      <c r="H28" s="27">
        <v>10</v>
      </c>
      <c r="I28" s="27"/>
      <c r="J28" s="27"/>
      <c r="K28" s="3">
        <f t="shared" si="0"/>
        <v>10</v>
      </c>
      <c r="L28" s="8">
        <f t="shared" si="1"/>
        <v>5000</v>
      </c>
      <c r="M28" s="9"/>
      <c r="N28" s="9"/>
      <c r="O28" s="9"/>
    </row>
    <row r="29" spans="1:15" s="2" customFormat="1">
      <c r="A29" s="62" t="s">
        <v>39</v>
      </c>
      <c r="B29" s="4">
        <v>23</v>
      </c>
      <c r="C29" s="10" t="s">
        <v>46</v>
      </c>
      <c r="D29" s="11">
        <v>5</v>
      </c>
      <c r="E29" s="11" t="s">
        <v>25</v>
      </c>
      <c r="F29" s="12">
        <v>4000</v>
      </c>
      <c r="G29" s="27"/>
      <c r="H29" s="27">
        <v>5</v>
      </c>
      <c r="I29" s="27"/>
      <c r="J29" s="27"/>
      <c r="K29" s="3">
        <f t="shared" si="0"/>
        <v>5</v>
      </c>
      <c r="L29" s="8">
        <f t="shared" si="1"/>
        <v>20000</v>
      </c>
      <c r="M29" s="9"/>
      <c r="N29" s="9"/>
      <c r="O29" s="9"/>
    </row>
    <row r="30" spans="1:15" s="2" customFormat="1">
      <c r="A30" s="62" t="s">
        <v>39</v>
      </c>
      <c r="B30" s="4">
        <v>24</v>
      </c>
      <c r="C30" s="10" t="s">
        <v>47</v>
      </c>
      <c r="D30" s="11">
        <v>2</v>
      </c>
      <c r="E30" s="11" t="s">
        <v>18</v>
      </c>
      <c r="F30" s="12">
        <v>4000</v>
      </c>
      <c r="G30" s="27"/>
      <c r="H30" s="27"/>
      <c r="I30" s="27">
        <v>2</v>
      </c>
      <c r="J30" s="27"/>
      <c r="K30" s="3">
        <f t="shared" si="0"/>
        <v>2</v>
      </c>
      <c r="L30" s="8">
        <f t="shared" si="1"/>
        <v>8000</v>
      </c>
      <c r="M30" s="9"/>
      <c r="N30" s="9"/>
      <c r="O30" s="9"/>
    </row>
    <row r="31" spans="1:15" s="2" customFormat="1" ht="48">
      <c r="A31" s="62" t="s">
        <v>48</v>
      </c>
      <c r="B31" s="4">
        <v>25</v>
      </c>
      <c r="C31" s="5" t="s">
        <v>49</v>
      </c>
      <c r="D31" s="6">
        <v>1</v>
      </c>
      <c r="E31" s="6" t="s">
        <v>20</v>
      </c>
      <c r="F31" s="7">
        <v>12000</v>
      </c>
      <c r="G31" s="27"/>
      <c r="H31" s="27">
        <v>1</v>
      </c>
      <c r="I31" s="27"/>
      <c r="J31" s="27"/>
      <c r="K31" s="3">
        <f t="shared" si="0"/>
        <v>1</v>
      </c>
      <c r="L31" s="8">
        <f t="shared" si="1"/>
        <v>12000</v>
      </c>
      <c r="M31" s="9"/>
      <c r="N31" s="9"/>
      <c r="O31" s="9"/>
    </row>
    <row r="32" spans="1:15" s="2" customFormat="1">
      <c r="A32" s="62" t="s">
        <v>48</v>
      </c>
      <c r="B32" s="4">
        <v>26</v>
      </c>
      <c r="C32" s="9" t="s">
        <v>138</v>
      </c>
      <c r="D32" s="6">
        <v>1</v>
      </c>
      <c r="E32" s="3" t="s">
        <v>41</v>
      </c>
      <c r="F32" s="18">
        <v>24900</v>
      </c>
      <c r="G32" s="27"/>
      <c r="H32" s="27"/>
      <c r="I32" s="27">
        <v>1</v>
      </c>
      <c r="J32" s="27"/>
      <c r="K32" s="3">
        <f t="shared" si="0"/>
        <v>1</v>
      </c>
      <c r="L32" s="8">
        <f t="shared" si="1"/>
        <v>24900</v>
      </c>
      <c r="M32" s="9"/>
      <c r="N32" s="9"/>
      <c r="O32" s="9"/>
    </row>
    <row r="33" spans="1:15" s="2" customFormat="1">
      <c r="A33" s="62" t="s">
        <v>48</v>
      </c>
      <c r="B33" s="4">
        <v>27</v>
      </c>
      <c r="C33" s="5" t="s">
        <v>139</v>
      </c>
      <c r="D33" s="6">
        <v>1</v>
      </c>
      <c r="E33" s="6" t="s">
        <v>18</v>
      </c>
      <c r="F33" s="7">
        <v>21500</v>
      </c>
      <c r="G33" s="27"/>
      <c r="H33" s="27"/>
      <c r="I33" s="27">
        <v>1</v>
      </c>
      <c r="J33" s="27"/>
      <c r="K33" s="3">
        <f>D33</f>
        <v>1</v>
      </c>
      <c r="L33" s="8">
        <f>F33*D33</f>
        <v>21500</v>
      </c>
      <c r="M33" s="9"/>
      <c r="N33" s="9"/>
      <c r="O33" s="9"/>
    </row>
    <row r="34" spans="1:15" s="2" customFormat="1">
      <c r="A34" s="62" t="s">
        <v>48</v>
      </c>
      <c r="B34" s="4">
        <v>28</v>
      </c>
      <c r="C34" s="5" t="s">
        <v>140</v>
      </c>
      <c r="D34" s="6">
        <v>1</v>
      </c>
      <c r="E34" s="6" t="s">
        <v>18</v>
      </c>
      <c r="F34" s="7">
        <v>16800</v>
      </c>
      <c r="G34" s="27"/>
      <c r="H34" s="27"/>
      <c r="I34" s="27">
        <v>1</v>
      </c>
      <c r="J34" s="27"/>
      <c r="K34" s="3">
        <f>D34</f>
        <v>1</v>
      </c>
      <c r="L34" s="8">
        <f>F34*D34</f>
        <v>16800</v>
      </c>
      <c r="M34" s="9"/>
      <c r="N34" s="9"/>
      <c r="O34" s="9"/>
    </row>
    <row r="35" spans="1:15" s="2" customFormat="1">
      <c r="A35" s="62" t="s">
        <v>50</v>
      </c>
      <c r="B35" s="4">
        <v>29</v>
      </c>
      <c r="C35" s="10" t="s">
        <v>131</v>
      </c>
      <c r="D35" s="11">
        <v>5</v>
      </c>
      <c r="E35" s="11" t="s">
        <v>25</v>
      </c>
      <c r="F35" s="12">
        <v>2500</v>
      </c>
      <c r="G35" s="27"/>
      <c r="H35" s="27">
        <v>5</v>
      </c>
      <c r="I35" s="27"/>
      <c r="J35" s="27"/>
      <c r="K35" s="3">
        <f t="shared" si="0"/>
        <v>5</v>
      </c>
      <c r="L35" s="8">
        <f t="shared" si="1"/>
        <v>12500</v>
      </c>
      <c r="M35" s="9"/>
      <c r="N35" s="9"/>
      <c r="O35" s="9"/>
    </row>
    <row r="36" spans="1:15" s="2" customFormat="1" ht="48">
      <c r="A36" s="62" t="s">
        <v>51</v>
      </c>
      <c r="B36" s="4">
        <v>30</v>
      </c>
      <c r="C36" s="5" t="s">
        <v>176</v>
      </c>
      <c r="D36" s="6">
        <v>5</v>
      </c>
      <c r="E36" s="6" t="s">
        <v>31</v>
      </c>
      <c r="F36" s="7">
        <v>33000</v>
      </c>
      <c r="G36" s="27"/>
      <c r="H36" s="27"/>
      <c r="I36" s="27">
        <v>5</v>
      </c>
      <c r="J36" s="27"/>
      <c r="K36" s="3">
        <f t="shared" si="0"/>
        <v>5</v>
      </c>
      <c r="L36" s="8">
        <f t="shared" si="1"/>
        <v>165000</v>
      </c>
      <c r="M36" s="9"/>
      <c r="N36" s="9"/>
      <c r="O36" s="9"/>
    </row>
    <row r="37" spans="1:15" s="2" customFormat="1">
      <c r="A37" s="62" t="s">
        <v>51</v>
      </c>
      <c r="B37" s="4">
        <v>31</v>
      </c>
      <c r="C37" s="10" t="s">
        <v>38</v>
      </c>
      <c r="D37" s="11">
        <v>5</v>
      </c>
      <c r="E37" s="11" t="s">
        <v>25</v>
      </c>
      <c r="F37" s="12">
        <v>6000</v>
      </c>
      <c r="G37" s="27"/>
      <c r="H37" s="27"/>
      <c r="I37" s="27">
        <v>5</v>
      </c>
      <c r="J37" s="27"/>
      <c r="K37" s="3">
        <f t="shared" si="0"/>
        <v>5</v>
      </c>
      <c r="L37" s="8">
        <f t="shared" si="1"/>
        <v>30000</v>
      </c>
      <c r="M37" s="9"/>
      <c r="N37" s="9"/>
      <c r="O37" s="9"/>
    </row>
    <row r="38" spans="1:15" s="2" customFormat="1">
      <c r="A38" s="62" t="s">
        <v>51</v>
      </c>
      <c r="B38" s="4">
        <v>32</v>
      </c>
      <c r="C38" s="10" t="s">
        <v>125</v>
      </c>
      <c r="D38" s="11">
        <v>5</v>
      </c>
      <c r="E38" s="11" t="s">
        <v>18</v>
      </c>
      <c r="F38" s="12">
        <v>6000</v>
      </c>
      <c r="G38" s="27"/>
      <c r="H38" s="27"/>
      <c r="I38" s="27">
        <v>5</v>
      </c>
      <c r="J38" s="27"/>
      <c r="K38" s="3">
        <f t="shared" si="0"/>
        <v>5</v>
      </c>
      <c r="L38" s="8">
        <f t="shared" si="1"/>
        <v>30000</v>
      </c>
      <c r="M38" s="9"/>
      <c r="N38" s="9"/>
      <c r="O38" s="9"/>
    </row>
    <row r="39" spans="1:15" s="2" customFormat="1">
      <c r="A39" s="62" t="s">
        <v>51</v>
      </c>
      <c r="B39" s="4">
        <v>33</v>
      </c>
      <c r="C39" s="10" t="s">
        <v>52</v>
      </c>
      <c r="D39" s="11">
        <v>2</v>
      </c>
      <c r="E39" s="11" t="s">
        <v>25</v>
      </c>
      <c r="F39" s="12">
        <v>7500</v>
      </c>
      <c r="G39" s="27"/>
      <c r="H39" s="27"/>
      <c r="I39" s="27">
        <v>2</v>
      </c>
      <c r="J39" s="27"/>
      <c r="K39" s="3">
        <f t="shared" si="0"/>
        <v>2</v>
      </c>
      <c r="L39" s="8">
        <f t="shared" si="1"/>
        <v>15000</v>
      </c>
      <c r="M39" s="9"/>
      <c r="N39" s="9"/>
      <c r="O39" s="9"/>
    </row>
    <row r="40" spans="1:15" s="2" customFormat="1">
      <c r="A40" s="62" t="s">
        <v>51</v>
      </c>
      <c r="B40" s="4">
        <v>34</v>
      </c>
      <c r="C40" s="10" t="s">
        <v>53</v>
      </c>
      <c r="D40" s="11">
        <v>6</v>
      </c>
      <c r="E40" s="11" t="s">
        <v>44</v>
      </c>
      <c r="F40" s="12">
        <v>13500</v>
      </c>
      <c r="G40" s="27"/>
      <c r="H40" s="27"/>
      <c r="I40" s="27">
        <v>6</v>
      </c>
      <c r="J40" s="27"/>
      <c r="K40" s="3">
        <f t="shared" si="0"/>
        <v>6</v>
      </c>
      <c r="L40" s="8">
        <f t="shared" si="1"/>
        <v>81000</v>
      </c>
      <c r="M40" s="9"/>
      <c r="N40" s="9"/>
      <c r="O40" s="9"/>
    </row>
    <row r="41" spans="1:15" s="2" customFormat="1">
      <c r="A41" s="62" t="s">
        <v>51</v>
      </c>
      <c r="B41" s="4">
        <v>35</v>
      </c>
      <c r="C41" s="10" t="s">
        <v>124</v>
      </c>
      <c r="D41" s="11">
        <v>10</v>
      </c>
      <c r="E41" s="11" t="s">
        <v>25</v>
      </c>
      <c r="F41" s="12">
        <v>3000</v>
      </c>
      <c r="G41" s="27"/>
      <c r="H41" s="27"/>
      <c r="I41" s="27">
        <v>10</v>
      </c>
      <c r="J41" s="27"/>
      <c r="K41" s="3">
        <f t="shared" si="0"/>
        <v>10</v>
      </c>
      <c r="L41" s="8">
        <f t="shared" si="1"/>
        <v>30000</v>
      </c>
      <c r="M41" s="9"/>
      <c r="N41" s="9"/>
      <c r="O41" s="9"/>
    </row>
    <row r="42" spans="1:15" s="2" customFormat="1" ht="48">
      <c r="A42" s="62" t="s">
        <v>51</v>
      </c>
      <c r="B42" s="4">
        <v>36</v>
      </c>
      <c r="C42" s="5" t="s">
        <v>167</v>
      </c>
      <c r="D42" s="6">
        <v>1</v>
      </c>
      <c r="E42" s="6" t="s">
        <v>25</v>
      </c>
      <c r="F42" s="7">
        <v>450000</v>
      </c>
      <c r="G42" s="27"/>
      <c r="H42" s="27"/>
      <c r="I42" s="27">
        <v>1</v>
      </c>
      <c r="J42" s="27"/>
      <c r="K42" s="3">
        <f t="shared" si="0"/>
        <v>1</v>
      </c>
      <c r="L42" s="8">
        <f t="shared" si="1"/>
        <v>450000</v>
      </c>
      <c r="M42" s="9"/>
      <c r="N42" s="9"/>
      <c r="O42" s="9"/>
    </row>
    <row r="43" spans="1:15" s="2" customFormat="1">
      <c r="A43" s="62" t="s">
        <v>54</v>
      </c>
      <c r="B43" s="4">
        <v>37</v>
      </c>
      <c r="C43" s="10" t="s">
        <v>108</v>
      </c>
      <c r="D43" s="11">
        <v>1</v>
      </c>
      <c r="E43" s="11" t="s">
        <v>55</v>
      </c>
      <c r="F43" s="12">
        <v>40000</v>
      </c>
      <c r="G43" s="27"/>
      <c r="H43" s="27"/>
      <c r="I43" s="27">
        <v>1</v>
      </c>
      <c r="J43" s="27"/>
      <c r="K43" s="3">
        <f t="shared" si="0"/>
        <v>1</v>
      </c>
      <c r="L43" s="8">
        <f t="shared" si="1"/>
        <v>40000</v>
      </c>
      <c r="M43" s="9"/>
      <c r="N43" s="9"/>
      <c r="O43" s="9"/>
    </row>
    <row r="44" spans="1:15" s="2" customFormat="1">
      <c r="A44" s="62" t="s">
        <v>54</v>
      </c>
      <c r="B44" s="4">
        <v>38</v>
      </c>
      <c r="C44" s="10" t="s">
        <v>53</v>
      </c>
      <c r="D44" s="11">
        <v>2</v>
      </c>
      <c r="E44" s="11" t="s">
        <v>41</v>
      </c>
      <c r="F44" s="12">
        <v>13500</v>
      </c>
      <c r="G44" s="27"/>
      <c r="H44" s="27"/>
      <c r="I44" s="27">
        <v>2</v>
      </c>
      <c r="J44" s="27"/>
      <c r="K44" s="3">
        <f t="shared" si="0"/>
        <v>2</v>
      </c>
      <c r="L44" s="8">
        <f t="shared" si="1"/>
        <v>27000</v>
      </c>
      <c r="M44" s="9"/>
      <c r="N44" s="9"/>
      <c r="O44" s="9"/>
    </row>
    <row r="45" spans="1:15" s="2" customFormat="1">
      <c r="A45" s="62" t="s">
        <v>54</v>
      </c>
      <c r="B45" s="4">
        <v>39</v>
      </c>
      <c r="C45" s="10" t="s">
        <v>109</v>
      </c>
      <c r="D45" s="11">
        <v>1</v>
      </c>
      <c r="E45" s="11" t="s">
        <v>18</v>
      </c>
      <c r="F45" s="12">
        <v>30000</v>
      </c>
      <c r="G45" s="27"/>
      <c r="H45" s="27"/>
      <c r="I45" s="27">
        <v>1</v>
      </c>
      <c r="J45" s="27"/>
      <c r="K45" s="3">
        <f t="shared" si="0"/>
        <v>1</v>
      </c>
      <c r="L45" s="8">
        <f t="shared" si="1"/>
        <v>30000</v>
      </c>
      <c r="M45" s="9"/>
      <c r="N45" s="9"/>
      <c r="O45" s="9"/>
    </row>
    <row r="46" spans="1:15" s="2" customFormat="1" ht="48">
      <c r="A46" s="62" t="s">
        <v>54</v>
      </c>
      <c r="B46" s="4">
        <v>40</v>
      </c>
      <c r="C46" s="5" t="s">
        <v>177</v>
      </c>
      <c r="D46" s="6">
        <v>2</v>
      </c>
      <c r="E46" s="6" t="s">
        <v>31</v>
      </c>
      <c r="F46" s="7">
        <v>33000</v>
      </c>
      <c r="G46" s="27"/>
      <c r="H46" s="27"/>
      <c r="I46" s="27">
        <v>2</v>
      </c>
      <c r="J46" s="27"/>
      <c r="K46" s="3">
        <f t="shared" si="0"/>
        <v>2</v>
      </c>
      <c r="L46" s="8">
        <f t="shared" si="1"/>
        <v>66000</v>
      </c>
      <c r="M46" s="9"/>
      <c r="N46" s="9"/>
      <c r="O46" s="9"/>
    </row>
    <row r="47" spans="1:15" s="2" customFormat="1" ht="48">
      <c r="A47" s="62" t="s">
        <v>56</v>
      </c>
      <c r="B47" s="4">
        <v>41</v>
      </c>
      <c r="C47" s="5" t="s">
        <v>132</v>
      </c>
      <c r="D47" s="6">
        <v>1</v>
      </c>
      <c r="E47" s="6" t="s">
        <v>18</v>
      </c>
      <c r="F47" s="7">
        <v>140000</v>
      </c>
      <c r="G47" s="27"/>
      <c r="H47" s="27"/>
      <c r="I47" s="27">
        <v>1</v>
      </c>
      <c r="J47" s="27"/>
      <c r="K47" s="3">
        <f t="shared" si="0"/>
        <v>1</v>
      </c>
      <c r="L47" s="8">
        <f t="shared" si="1"/>
        <v>140000</v>
      </c>
      <c r="M47" s="9"/>
      <c r="N47" s="9"/>
      <c r="O47" s="9"/>
    </row>
    <row r="48" spans="1:15" s="2" customFormat="1">
      <c r="A48" s="62" t="s">
        <v>56</v>
      </c>
      <c r="B48" s="4">
        <v>42</v>
      </c>
      <c r="C48" s="5" t="s">
        <v>133</v>
      </c>
      <c r="D48" s="6">
        <v>1</v>
      </c>
      <c r="E48" s="6" t="s">
        <v>18</v>
      </c>
      <c r="F48" s="7">
        <v>35000</v>
      </c>
      <c r="G48" s="27"/>
      <c r="H48" s="27"/>
      <c r="I48" s="27">
        <v>1</v>
      </c>
      <c r="J48" s="27"/>
      <c r="K48" s="3">
        <f>D48</f>
        <v>1</v>
      </c>
      <c r="L48" s="8">
        <f>F48*D48</f>
        <v>35000</v>
      </c>
      <c r="M48" s="9"/>
      <c r="N48" s="9"/>
      <c r="O48" s="9"/>
    </row>
    <row r="49" spans="1:15" s="2" customFormat="1">
      <c r="A49" s="62" t="s">
        <v>56</v>
      </c>
      <c r="B49" s="4">
        <v>43</v>
      </c>
      <c r="C49" s="5" t="s">
        <v>134</v>
      </c>
      <c r="D49" s="6">
        <v>1</v>
      </c>
      <c r="E49" s="6" t="s">
        <v>18</v>
      </c>
      <c r="F49" s="7">
        <v>25000</v>
      </c>
      <c r="G49" s="27"/>
      <c r="H49" s="27"/>
      <c r="I49" s="27">
        <v>1</v>
      </c>
      <c r="J49" s="27"/>
      <c r="K49" s="3">
        <f>D49</f>
        <v>1</v>
      </c>
      <c r="L49" s="8">
        <f>F49*D49</f>
        <v>25000</v>
      </c>
      <c r="M49" s="9"/>
      <c r="N49" s="9"/>
      <c r="O49" s="9"/>
    </row>
    <row r="50" spans="1:15" s="2" customFormat="1">
      <c r="A50" s="62" t="s">
        <v>56</v>
      </c>
      <c r="B50" s="4">
        <v>44</v>
      </c>
      <c r="C50" s="5" t="s">
        <v>135</v>
      </c>
      <c r="D50" s="6">
        <v>1</v>
      </c>
      <c r="E50" s="6" t="s">
        <v>18</v>
      </c>
      <c r="F50" s="7">
        <v>56000</v>
      </c>
      <c r="G50" s="27"/>
      <c r="H50" s="27"/>
      <c r="I50" s="27">
        <v>1</v>
      </c>
      <c r="J50" s="27"/>
      <c r="K50" s="3">
        <f t="shared" si="0"/>
        <v>1</v>
      </c>
      <c r="L50" s="8">
        <f t="shared" si="1"/>
        <v>56000</v>
      </c>
      <c r="M50" s="9"/>
      <c r="N50" s="9"/>
      <c r="O50" s="9"/>
    </row>
    <row r="51" spans="1:15" s="2" customFormat="1">
      <c r="A51" s="62" t="s">
        <v>56</v>
      </c>
      <c r="B51" s="4">
        <v>45</v>
      </c>
      <c r="C51" s="5" t="s">
        <v>57</v>
      </c>
      <c r="D51" s="6">
        <v>1</v>
      </c>
      <c r="E51" s="6" t="s">
        <v>41</v>
      </c>
      <c r="F51" s="7">
        <v>9990</v>
      </c>
      <c r="G51" s="27"/>
      <c r="H51" s="27"/>
      <c r="I51" s="27">
        <v>1</v>
      </c>
      <c r="J51" s="27"/>
      <c r="K51" s="3">
        <f t="shared" si="0"/>
        <v>1</v>
      </c>
      <c r="L51" s="8">
        <f t="shared" si="1"/>
        <v>9990</v>
      </c>
      <c r="M51" s="9"/>
      <c r="N51" s="9"/>
      <c r="O51" s="9"/>
    </row>
    <row r="52" spans="1:15" s="2" customFormat="1">
      <c r="A52" s="62" t="s">
        <v>58</v>
      </c>
      <c r="B52" s="4">
        <v>46</v>
      </c>
      <c r="C52" s="5" t="s">
        <v>141</v>
      </c>
      <c r="D52" s="6">
        <v>1</v>
      </c>
      <c r="E52" s="3" t="s">
        <v>41</v>
      </c>
      <c r="F52" s="7">
        <v>22000</v>
      </c>
      <c r="G52" s="27"/>
      <c r="H52" s="27"/>
      <c r="I52" s="27">
        <v>1</v>
      </c>
      <c r="J52" s="27"/>
      <c r="K52" s="3">
        <f t="shared" si="0"/>
        <v>1</v>
      </c>
      <c r="L52" s="8">
        <f t="shared" si="1"/>
        <v>22000</v>
      </c>
      <c r="M52" s="9"/>
      <c r="N52" s="9"/>
      <c r="O52" s="9"/>
    </row>
    <row r="53" spans="1:15" s="2" customFormat="1" ht="26.25" customHeight="1">
      <c r="A53" s="62" t="s">
        <v>58</v>
      </c>
      <c r="B53" s="4">
        <v>47</v>
      </c>
      <c r="C53" s="5" t="s">
        <v>59</v>
      </c>
      <c r="D53" s="6">
        <v>1</v>
      </c>
      <c r="E53" s="6" t="s">
        <v>18</v>
      </c>
      <c r="F53" s="7">
        <v>10000</v>
      </c>
      <c r="G53" s="27"/>
      <c r="H53" s="27"/>
      <c r="I53" s="27">
        <v>1</v>
      </c>
      <c r="J53" s="27"/>
      <c r="K53" s="3">
        <f t="shared" si="0"/>
        <v>1</v>
      </c>
      <c r="L53" s="8">
        <f t="shared" si="1"/>
        <v>10000</v>
      </c>
      <c r="M53" s="9"/>
      <c r="N53" s="9"/>
      <c r="O53" s="9"/>
    </row>
    <row r="54" spans="1:15" s="2" customFormat="1">
      <c r="A54" s="62" t="s">
        <v>58</v>
      </c>
      <c r="B54" s="4">
        <v>48</v>
      </c>
      <c r="C54" s="10" t="s">
        <v>60</v>
      </c>
      <c r="D54" s="11">
        <v>3</v>
      </c>
      <c r="E54" s="11" t="s">
        <v>20</v>
      </c>
      <c r="F54" s="12">
        <v>55000</v>
      </c>
      <c r="G54" s="27"/>
      <c r="H54" s="27"/>
      <c r="I54" s="27">
        <v>3</v>
      </c>
      <c r="J54" s="27"/>
      <c r="K54" s="3">
        <f t="shared" si="0"/>
        <v>3</v>
      </c>
      <c r="L54" s="8">
        <f t="shared" si="1"/>
        <v>165000</v>
      </c>
      <c r="M54" s="9"/>
      <c r="N54" s="9"/>
      <c r="O54" s="9"/>
    </row>
    <row r="55" spans="1:15" s="2" customFormat="1">
      <c r="A55" s="62" t="s">
        <v>58</v>
      </c>
      <c r="B55" s="4">
        <v>49</v>
      </c>
      <c r="C55" s="9" t="s">
        <v>61</v>
      </c>
      <c r="D55" s="3">
        <v>4</v>
      </c>
      <c r="E55" s="3" t="s">
        <v>25</v>
      </c>
      <c r="F55" s="13">
        <v>3900</v>
      </c>
      <c r="G55" s="27"/>
      <c r="H55" s="27"/>
      <c r="I55" s="27">
        <v>4</v>
      </c>
      <c r="J55" s="27"/>
      <c r="K55" s="3">
        <f t="shared" si="0"/>
        <v>4</v>
      </c>
      <c r="L55" s="8">
        <f t="shared" si="1"/>
        <v>15600</v>
      </c>
      <c r="M55" s="9"/>
      <c r="N55" s="9"/>
      <c r="O55" s="9"/>
    </row>
    <row r="56" spans="1:15" s="2" customFormat="1">
      <c r="A56" s="62" t="s">
        <v>58</v>
      </c>
      <c r="B56" s="4">
        <v>50</v>
      </c>
      <c r="C56" s="9" t="s">
        <v>163</v>
      </c>
      <c r="D56" s="3">
        <v>3</v>
      </c>
      <c r="E56" s="3" t="s">
        <v>25</v>
      </c>
      <c r="F56" s="13">
        <v>5000</v>
      </c>
      <c r="G56" s="27"/>
      <c r="H56" s="27"/>
      <c r="I56" s="27">
        <v>3</v>
      </c>
      <c r="J56" s="27"/>
      <c r="K56" s="3">
        <f t="shared" si="0"/>
        <v>3</v>
      </c>
      <c r="L56" s="8">
        <f t="shared" si="1"/>
        <v>15000</v>
      </c>
      <c r="M56" s="9"/>
      <c r="N56" s="9"/>
      <c r="O56" s="9"/>
    </row>
    <row r="57" spans="1:15" s="2" customFormat="1">
      <c r="A57" s="62" t="s">
        <v>58</v>
      </c>
      <c r="B57" s="4">
        <v>51</v>
      </c>
      <c r="C57" s="9" t="s">
        <v>142</v>
      </c>
      <c r="D57" s="3">
        <v>2</v>
      </c>
      <c r="E57" s="3" t="s">
        <v>18</v>
      </c>
      <c r="F57" s="53">
        <f>L57/K57</f>
        <v>36300</v>
      </c>
      <c r="G57" s="27"/>
      <c r="H57" s="27"/>
      <c r="I57" s="27">
        <v>2</v>
      </c>
      <c r="J57" s="27"/>
      <c r="K57" s="3">
        <f>D57</f>
        <v>2</v>
      </c>
      <c r="L57" s="8">
        <v>72600</v>
      </c>
      <c r="M57" s="9"/>
      <c r="N57" s="9"/>
      <c r="O57" s="9"/>
    </row>
    <row r="58" spans="1:15" s="2" customFormat="1" ht="48">
      <c r="A58" s="62" t="s">
        <v>62</v>
      </c>
      <c r="B58" s="4">
        <v>52</v>
      </c>
      <c r="C58" s="5" t="s">
        <v>63</v>
      </c>
      <c r="D58" s="6">
        <v>1</v>
      </c>
      <c r="E58" s="6" t="s">
        <v>18</v>
      </c>
      <c r="F58" s="14">
        <v>70000</v>
      </c>
      <c r="G58" s="27"/>
      <c r="H58" s="27"/>
      <c r="I58" s="27">
        <v>1</v>
      </c>
      <c r="J58" s="27"/>
      <c r="K58" s="3">
        <f t="shared" si="0"/>
        <v>1</v>
      </c>
      <c r="L58" s="8">
        <f t="shared" si="1"/>
        <v>70000</v>
      </c>
      <c r="M58" s="9"/>
      <c r="N58" s="9"/>
      <c r="O58" s="9"/>
    </row>
    <row r="59" spans="1:15" s="2" customFormat="1">
      <c r="A59" s="62" t="s">
        <v>64</v>
      </c>
      <c r="B59" s="4">
        <v>53</v>
      </c>
      <c r="C59" s="10" t="s">
        <v>65</v>
      </c>
      <c r="D59" s="11">
        <v>2</v>
      </c>
      <c r="E59" s="11" t="s">
        <v>18</v>
      </c>
      <c r="F59" s="12">
        <v>12500</v>
      </c>
      <c r="G59" s="27"/>
      <c r="H59" s="27"/>
      <c r="I59" s="27">
        <v>2</v>
      </c>
      <c r="J59" s="27"/>
      <c r="K59" s="3">
        <f t="shared" si="0"/>
        <v>2</v>
      </c>
      <c r="L59" s="8">
        <f t="shared" si="1"/>
        <v>25000</v>
      </c>
      <c r="M59" s="9"/>
      <c r="N59" s="9"/>
      <c r="O59" s="9"/>
    </row>
    <row r="60" spans="1:15" s="2" customFormat="1">
      <c r="A60" s="62" t="s">
        <v>64</v>
      </c>
      <c r="B60" s="4">
        <v>54</v>
      </c>
      <c r="C60" s="5" t="s">
        <v>116</v>
      </c>
      <c r="D60" s="6">
        <v>1</v>
      </c>
      <c r="E60" s="6" t="s">
        <v>18</v>
      </c>
      <c r="F60" s="7">
        <v>16000</v>
      </c>
      <c r="G60" s="27"/>
      <c r="H60" s="27"/>
      <c r="I60" s="27">
        <v>1</v>
      </c>
      <c r="J60" s="27"/>
      <c r="K60" s="3">
        <f t="shared" si="0"/>
        <v>1</v>
      </c>
      <c r="L60" s="8">
        <f t="shared" si="1"/>
        <v>16000</v>
      </c>
      <c r="M60" s="9"/>
      <c r="N60" s="9"/>
      <c r="O60" s="9"/>
    </row>
    <row r="61" spans="1:15" s="2" customFormat="1">
      <c r="A61" s="62" t="s">
        <v>64</v>
      </c>
      <c r="B61" s="4">
        <v>55</v>
      </c>
      <c r="C61" s="5" t="s">
        <v>66</v>
      </c>
      <c r="D61" s="6">
        <v>1</v>
      </c>
      <c r="E61" s="6" t="s">
        <v>18</v>
      </c>
      <c r="F61" s="7">
        <v>23000</v>
      </c>
      <c r="G61" s="27"/>
      <c r="H61" s="27"/>
      <c r="I61" s="27">
        <v>1</v>
      </c>
      <c r="J61" s="27"/>
      <c r="K61" s="3">
        <f t="shared" si="0"/>
        <v>1</v>
      </c>
      <c r="L61" s="8">
        <f t="shared" si="1"/>
        <v>23000</v>
      </c>
      <c r="M61" s="9"/>
      <c r="N61" s="9"/>
      <c r="O61" s="9"/>
    </row>
    <row r="62" spans="1:15" s="2" customFormat="1">
      <c r="A62" s="62" t="s">
        <v>64</v>
      </c>
      <c r="B62" s="4">
        <v>56</v>
      </c>
      <c r="C62" s="5" t="s">
        <v>67</v>
      </c>
      <c r="D62" s="6">
        <v>1</v>
      </c>
      <c r="E62" s="6" t="s">
        <v>18</v>
      </c>
      <c r="F62" s="7">
        <v>40000</v>
      </c>
      <c r="G62" s="27"/>
      <c r="H62" s="27"/>
      <c r="I62" s="27">
        <v>1</v>
      </c>
      <c r="J62" s="27"/>
      <c r="K62" s="3">
        <f t="shared" si="0"/>
        <v>1</v>
      </c>
      <c r="L62" s="8">
        <f t="shared" si="1"/>
        <v>40000</v>
      </c>
      <c r="M62" s="9"/>
      <c r="N62" s="9"/>
      <c r="O62" s="9"/>
    </row>
    <row r="63" spans="1:15" s="2" customFormat="1">
      <c r="A63" s="62" t="s">
        <v>64</v>
      </c>
      <c r="B63" s="4">
        <v>57</v>
      </c>
      <c r="C63" s="5" t="s">
        <v>157</v>
      </c>
      <c r="D63" s="6">
        <v>4</v>
      </c>
      <c r="E63" s="6" t="s">
        <v>18</v>
      </c>
      <c r="F63" s="7">
        <v>5990</v>
      </c>
      <c r="G63" s="27"/>
      <c r="H63" s="27"/>
      <c r="I63" s="27">
        <v>4</v>
      </c>
      <c r="J63" s="27"/>
      <c r="K63" s="3">
        <f t="shared" si="0"/>
        <v>4</v>
      </c>
      <c r="L63" s="8">
        <f t="shared" si="1"/>
        <v>23960</v>
      </c>
      <c r="M63" s="9"/>
      <c r="N63" s="9"/>
      <c r="O63" s="9"/>
    </row>
    <row r="64" spans="1:15" s="2" customFormat="1">
      <c r="A64" s="62" t="s">
        <v>64</v>
      </c>
      <c r="B64" s="4">
        <v>58</v>
      </c>
      <c r="C64" s="5" t="s">
        <v>158</v>
      </c>
      <c r="D64" s="6">
        <v>4</v>
      </c>
      <c r="E64" s="6" t="s">
        <v>18</v>
      </c>
      <c r="F64" s="7">
        <v>5000</v>
      </c>
      <c r="G64" s="27"/>
      <c r="H64" s="27"/>
      <c r="I64" s="27">
        <v>4</v>
      </c>
      <c r="J64" s="27"/>
      <c r="K64" s="3">
        <f t="shared" si="0"/>
        <v>4</v>
      </c>
      <c r="L64" s="8">
        <f t="shared" si="1"/>
        <v>20000</v>
      </c>
      <c r="M64" s="9"/>
      <c r="N64" s="9"/>
      <c r="O64" s="9"/>
    </row>
    <row r="65" spans="1:15" s="2" customFormat="1">
      <c r="A65" s="62" t="s">
        <v>68</v>
      </c>
      <c r="B65" s="4">
        <v>59</v>
      </c>
      <c r="C65" s="10" t="s">
        <v>69</v>
      </c>
      <c r="D65" s="11">
        <v>1</v>
      </c>
      <c r="E65" s="11" t="s">
        <v>18</v>
      </c>
      <c r="F65" s="12">
        <v>22000</v>
      </c>
      <c r="G65" s="27"/>
      <c r="H65" s="27"/>
      <c r="I65" s="27">
        <v>1</v>
      </c>
      <c r="J65" s="27"/>
      <c r="K65" s="3">
        <f t="shared" si="0"/>
        <v>1</v>
      </c>
      <c r="L65" s="8">
        <f t="shared" si="1"/>
        <v>22000</v>
      </c>
      <c r="M65" s="9"/>
      <c r="N65" s="9"/>
      <c r="O65" s="9"/>
    </row>
    <row r="66" spans="1:15" s="2" customFormat="1">
      <c r="A66" s="62" t="s">
        <v>68</v>
      </c>
      <c r="B66" s="4">
        <v>60</v>
      </c>
      <c r="C66" s="10" t="s">
        <v>70</v>
      </c>
      <c r="D66" s="11">
        <v>1</v>
      </c>
      <c r="E66" s="11" t="s">
        <v>18</v>
      </c>
      <c r="F66" s="12">
        <v>7500</v>
      </c>
      <c r="G66" s="27"/>
      <c r="H66" s="27"/>
      <c r="I66" s="27">
        <v>1</v>
      </c>
      <c r="J66" s="27"/>
      <c r="K66" s="3">
        <f t="shared" si="0"/>
        <v>1</v>
      </c>
      <c r="L66" s="8">
        <f t="shared" si="1"/>
        <v>7500</v>
      </c>
      <c r="M66" s="9"/>
      <c r="N66" s="9"/>
      <c r="O66" s="9"/>
    </row>
    <row r="67" spans="1:15" s="2" customFormat="1">
      <c r="A67" s="62" t="s">
        <v>68</v>
      </c>
      <c r="B67" s="4">
        <v>61</v>
      </c>
      <c r="C67" s="10" t="s">
        <v>71</v>
      </c>
      <c r="D67" s="11">
        <v>2</v>
      </c>
      <c r="E67" s="11" t="s">
        <v>18</v>
      </c>
      <c r="F67" s="12">
        <v>5000</v>
      </c>
      <c r="G67" s="27"/>
      <c r="H67" s="27"/>
      <c r="I67" s="27">
        <v>2</v>
      </c>
      <c r="J67" s="27"/>
      <c r="K67" s="3">
        <f t="shared" si="0"/>
        <v>2</v>
      </c>
      <c r="L67" s="8">
        <f t="shared" si="1"/>
        <v>10000</v>
      </c>
      <c r="M67" s="9"/>
      <c r="N67" s="9"/>
      <c r="O67" s="9"/>
    </row>
    <row r="68" spans="1:15" s="2" customFormat="1" ht="48">
      <c r="A68" s="62" t="s">
        <v>68</v>
      </c>
      <c r="B68" s="4">
        <v>62</v>
      </c>
      <c r="C68" s="5" t="s">
        <v>117</v>
      </c>
      <c r="D68" s="6">
        <v>1</v>
      </c>
      <c r="E68" s="6" t="s">
        <v>18</v>
      </c>
      <c r="F68" s="7">
        <v>9500</v>
      </c>
      <c r="G68" s="27"/>
      <c r="H68" s="27"/>
      <c r="I68" s="27">
        <v>1</v>
      </c>
      <c r="J68" s="27"/>
      <c r="K68" s="3">
        <f t="shared" si="0"/>
        <v>1</v>
      </c>
      <c r="L68" s="8">
        <f t="shared" si="1"/>
        <v>9500</v>
      </c>
      <c r="M68" s="9"/>
      <c r="N68" s="9"/>
      <c r="O68" s="9"/>
    </row>
    <row r="69" spans="1:15" s="2" customFormat="1">
      <c r="A69" s="62" t="s">
        <v>68</v>
      </c>
      <c r="B69" s="4">
        <v>63</v>
      </c>
      <c r="C69" s="10" t="s">
        <v>42</v>
      </c>
      <c r="D69" s="11">
        <v>1</v>
      </c>
      <c r="E69" s="11" t="s">
        <v>41</v>
      </c>
      <c r="F69" s="12">
        <v>5000</v>
      </c>
      <c r="G69" s="27"/>
      <c r="H69" s="27"/>
      <c r="I69" s="27">
        <v>1</v>
      </c>
      <c r="J69" s="27"/>
      <c r="K69" s="3">
        <f t="shared" si="0"/>
        <v>1</v>
      </c>
      <c r="L69" s="8">
        <f t="shared" si="1"/>
        <v>5000</v>
      </c>
      <c r="M69" s="9"/>
      <c r="N69" s="9"/>
      <c r="O69" s="9"/>
    </row>
    <row r="70" spans="1:15" s="2" customFormat="1">
      <c r="A70" s="63" t="s">
        <v>72</v>
      </c>
      <c r="B70" s="4">
        <v>64</v>
      </c>
      <c r="C70" s="10" t="s">
        <v>150</v>
      </c>
      <c r="D70" s="11">
        <v>1</v>
      </c>
      <c r="E70" s="11" t="s">
        <v>18</v>
      </c>
      <c r="F70" s="15">
        <v>10000</v>
      </c>
      <c r="G70" s="27"/>
      <c r="H70" s="27"/>
      <c r="I70" s="27">
        <v>1</v>
      </c>
      <c r="J70" s="27"/>
      <c r="K70" s="3">
        <f t="shared" si="0"/>
        <v>1</v>
      </c>
      <c r="L70" s="8">
        <f t="shared" si="1"/>
        <v>10000</v>
      </c>
      <c r="M70" s="9"/>
      <c r="N70" s="9"/>
      <c r="O70" s="9"/>
    </row>
    <row r="71" spans="1:15" s="2" customFormat="1">
      <c r="A71" s="63" t="s">
        <v>72</v>
      </c>
      <c r="B71" s="4">
        <v>65</v>
      </c>
      <c r="C71" s="10" t="s">
        <v>73</v>
      </c>
      <c r="D71" s="11">
        <v>1</v>
      </c>
      <c r="E71" s="11" t="s">
        <v>18</v>
      </c>
      <c r="F71" s="15">
        <v>14900</v>
      </c>
      <c r="G71" s="27"/>
      <c r="H71" s="27"/>
      <c r="I71" s="27">
        <v>1</v>
      </c>
      <c r="J71" s="27"/>
      <c r="K71" s="3">
        <f t="shared" si="0"/>
        <v>1</v>
      </c>
      <c r="L71" s="8">
        <f t="shared" si="1"/>
        <v>14900</v>
      </c>
      <c r="M71" s="9"/>
      <c r="N71" s="9"/>
      <c r="O71" s="9"/>
    </row>
    <row r="72" spans="1:15" s="2" customFormat="1" ht="30.75" customHeight="1">
      <c r="A72" s="64" t="s">
        <v>72</v>
      </c>
      <c r="B72" s="4">
        <v>66</v>
      </c>
      <c r="C72" s="5" t="s">
        <v>74</v>
      </c>
      <c r="D72" s="6">
        <v>2</v>
      </c>
      <c r="E72" s="6" t="s">
        <v>44</v>
      </c>
      <c r="F72" s="7">
        <v>30000</v>
      </c>
      <c r="G72" s="27"/>
      <c r="H72" s="27"/>
      <c r="I72" s="27">
        <v>2</v>
      </c>
      <c r="J72" s="27"/>
      <c r="K72" s="3">
        <f t="shared" si="0"/>
        <v>2</v>
      </c>
      <c r="L72" s="8">
        <f t="shared" si="1"/>
        <v>60000</v>
      </c>
      <c r="M72" s="9"/>
      <c r="N72" s="9"/>
      <c r="O72" s="9"/>
    </row>
    <row r="73" spans="1:15" s="2" customFormat="1">
      <c r="A73" s="63" t="s">
        <v>72</v>
      </c>
      <c r="B73" s="4">
        <v>67</v>
      </c>
      <c r="C73" s="10" t="s">
        <v>75</v>
      </c>
      <c r="D73" s="11">
        <v>1</v>
      </c>
      <c r="E73" s="11" t="s">
        <v>18</v>
      </c>
      <c r="F73" s="12">
        <v>40000</v>
      </c>
      <c r="G73" s="27"/>
      <c r="H73" s="27"/>
      <c r="I73" s="27">
        <v>1</v>
      </c>
      <c r="J73" s="27"/>
      <c r="K73" s="3">
        <f t="shared" si="0"/>
        <v>1</v>
      </c>
      <c r="L73" s="8">
        <f t="shared" si="1"/>
        <v>40000</v>
      </c>
      <c r="M73" s="9"/>
      <c r="N73" s="9"/>
      <c r="O73" s="9"/>
    </row>
    <row r="74" spans="1:15" ht="39">
      <c r="A74" s="65" t="s">
        <v>76</v>
      </c>
      <c r="B74" s="4">
        <v>68</v>
      </c>
      <c r="C74" s="5" t="s">
        <v>175</v>
      </c>
      <c r="D74" s="6">
        <v>2</v>
      </c>
      <c r="E74" s="6" t="s">
        <v>18</v>
      </c>
      <c r="F74" s="7">
        <v>25000</v>
      </c>
      <c r="G74" s="55"/>
      <c r="H74" s="55"/>
      <c r="I74" s="55">
        <v>2</v>
      </c>
      <c r="J74" s="55"/>
      <c r="K74" s="3">
        <f t="shared" si="0"/>
        <v>2</v>
      </c>
      <c r="L74" s="8">
        <f t="shared" si="1"/>
        <v>50000</v>
      </c>
      <c r="M74" s="16"/>
      <c r="N74" s="16"/>
      <c r="O74" s="16"/>
    </row>
    <row r="75" spans="1:15" ht="39">
      <c r="A75" s="65" t="s">
        <v>76</v>
      </c>
      <c r="B75" s="4">
        <v>69</v>
      </c>
      <c r="C75" s="5" t="s">
        <v>77</v>
      </c>
      <c r="D75" s="6">
        <v>1</v>
      </c>
      <c r="E75" s="6" t="s">
        <v>20</v>
      </c>
      <c r="F75" s="7">
        <v>15000</v>
      </c>
      <c r="G75" s="55"/>
      <c r="H75" s="55"/>
      <c r="I75" s="55">
        <v>1</v>
      </c>
      <c r="J75" s="55"/>
      <c r="K75" s="3">
        <f t="shared" si="0"/>
        <v>1</v>
      </c>
      <c r="L75" s="8">
        <f t="shared" si="1"/>
        <v>15000</v>
      </c>
      <c r="M75" s="16"/>
      <c r="N75" s="16"/>
      <c r="O75" s="16"/>
    </row>
    <row r="76" spans="1:15" ht="39">
      <c r="A76" s="65" t="s">
        <v>76</v>
      </c>
      <c r="B76" s="4">
        <v>70</v>
      </c>
      <c r="C76" s="5" t="s">
        <v>78</v>
      </c>
      <c r="D76" s="6">
        <v>1</v>
      </c>
      <c r="E76" s="6" t="s">
        <v>25</v>
      </c>
      <c r="F76" s="7">
        <v>6000</v>
      </c>
      <c r="G76" s="55"/>
      <c r="H76" s="55"/>
      <c r="I76" s="55">
        <v>1</v>
      </c>
      <c r="J76" s="55"/>
      <c r="K76" s="3">
        <f t="shared" si="0"/>
        <v>1</v>
      </c>
      <c r="L76" s="8">
        <f t="shared" si="1"/>
        <v>6000</v>
      </c>
      <c r="M76" s="16"/>
      <c r="N76" s="16"/>
      <c r="O76" s="16"/>
    </row>
    <row r="77" spans="1:15" ht="39">
      <c r="A77" s="65" t="s">
        <v>76</v>
      </c>
      <c r="B77" s="4">
        <v>71</v>
      </c>
      <c r="C77" s="5" t="s">
        <v>24</v>
      </c>
      <c r="D77" s="6">
        <v>1</v>
      </c>
      <c r="E77" s="6" t="s">
        <v>25</v>
      </c>
      <c r="F77" s="7">
        <v>4000</v>
      </c>
      <c r="G77" s="55"/>
      <c r="H77" s="55"/>
      <c r="I77" s="55">
        <v>1</v>
      </c>
      <c r="J77" s="55"/>
      <c r="K77" s="3">
        <f t="shared" si="0"/>
        <v>1</v>
      </c>
      <c r="L77" s="8">
        <f t="shared" si="1"/>
        <v>4000</v>
      </c>
      <c r="M77" s="16"/>
      <c r="N77" s="16"/>
      <c r="O77" s="16"/>
    </row>
    <row r="78" spans="1:15" ht="39">
      <c r="A78" s="65" t="s">
        <v>76</v>
      </c>
      <c r="B78" s="4">
        <v>72</v>
      </c>
      <c r="C78" s="5" t="s">
        <v>79</v>
      </c>
      <c r="D78" s="6">
        <v>3</v>
      </c>
      <c r="E78" s="6" t="s">
        <v>25</v>
      </c>
      <c r="F78" s="7">
        <v>3500</v>
      </c>
      <c r="G78" s="55"/>
      <c r="H78" s="55"/>
      <c r="I78" s="55">
        <v>3</v>
      </c>
      <c r="J78" s="55"/>
      <c r="K78" s="3">
        <f t="shared" ref="K78:K89" si="2">D78</f>
        <v>3</v>
      </c>
      <c r="L78" s="8">
        <f t="shared" ref="L78:L93" si="3">F78*D78</f>
        <v>10500</v>
      </c>
      <c r="M78" s="16"/>
      <c r="N78" s="16"/>
      <c r="O78" s="16"/>
    </row>
    <row r="79" spans="1:15">
      <c r="A79" s="65" t="s">
        <v>80</v>
      </c>
      <c r="B79" s="4">
        <v>73</v>
      </c>
      <c r="C79" s="5" t="s">
        <v>81</v>
      </c>
      <c r="D79" s="6">
        <v>1</v>
      </c>
      <c r="E79" s="6" t="s">
        <v>18</v>
      </c>
      <c r="F79" s="7">
        <v>250000</v>
      </c>
      <c r="G79" s="55"/>
      <c r="H79" s="55"/>
      <c r="I79" s="55">
        <v>1</v>
      </c>
      <c r="J79" s="55"/>
      <c r="K79" s="3">
        <f t="shared" si="2"/>
        <v>1</v>
      </c>
      <c r="L79" s="8">
        <f t="shared" si="3"/>
        <v>250000</v>
      </c>
      <c r="M79" s="16"/>
      <c r="N79" s="16"/>
      <c r="O79" s="16"/>
    </row>
    <row r="80" spans="1:15" s="2" customFormat="1">
      <c r="A80" s="62" t="s">
        <v>80</v>
      </c>
      <c r="B80" s="4">
        <v>74</v>
      </c>
      <c r="C80" s="5" t="s">
        <v>82</v>
      </c>
      <c r="D80" s="6">
        <v>1</v>
      </c>
      <c r="E80" s="6" t="s">
        <v>18</v>
      </c>
      <c r="F80" s="7">
        <v>250000</v>
      </c>
      <c r="G80" s="27"/>
      <c r="H80" s="27"/>
      <c r="I80" s="27">
        <v>1</v>
      </c>
      <c r="J80" s="27"/>
      <c r="K80" s="3">
        <f t="shared" si="2"/>
        <v>1</v>
      </c>
      <c r="L80" s="8">
        <f t="shared" si="3"/>
        <v>250000</v>
      </c>
      <c r="M80" s="9"/>
      <c r="N80" s="9"/>
      <c r="O80" s="9"/>
    </row>
    <row r="81" spans="1:15" s="2" customFormat="1">
      <c r="A81" s="62" t="s">
        <v>80</v>
      </c>
      <c r="B81" s="4">
        <v>75</v>
      </c>
      <c r="C81" s="5" t="s">
        <v>144</v>
      </c>
      <c r="D81" s="6">
        <v>1</v>
      </c>
      <c r="E81" s="6" t="s">
        <v>18</v>
      </c>
      <c r="F81" s="7">
        <v>250000</v>
      </c>
      <c r="G81" s="27"/>
      <c r="H81" s="27"/>
      <c r="I81" s="27">
        <v>1</v>
      </c>
      <c r="J81" s="27"/>
      <c r="K81" s="3">
        <f t="shared" si="2"/>
        <v>1</v>
      </c>
      <c r="L81" s="8">
        <f t="shared" si="3"/>
        <v>250000</v>
      </c>
      <c r="M81" s="9"/>
      <c r="N81" s="9"/>
      <c r="O81" s="9"/>
    </row>
    <row r="82" spans="1:15">
      <c r="A82" s="65" t="s">
        <v>83</v>
      </c>
      <c r="B82" s="4">
        <v>76</v>
      </c>
      <c r="C82" s="5" t="s">
        <v>84</v>
      </c>
      <c r="D82" s="6">
        <v>1</v>
      </c>
      <c r="E82" s="6" t="s">
        <v>85</v>
      </c>
      <c r="F82" s="7">
        <v>50000</v>
      </c>
      <c r="G82" s="55"/>
      <c r="H82" s="55"/>
      <c r="I82" s="55">
        <v>1</v>
      </c>
      <c r="J82" s="55"/>
      <c r="K82" s="3">
        <f t="shared" si="2"/>
        <v>1</v>
      </c>
      <c r="L82" s="8">
        <f t="shared" si="3"/>
        <v>50000</v>
      </c>
      <c r="M82" s="16"/>
      <c r="N82" s="16"/>
      <c r="O82" s="16"/>
    </row>
    <row r="83" spans="1:15" s="95" customFormat="1">
      <c r="A83" s="93" t="s">
        <v>83</v>
      </c>
      <c r="B83" s="72">
        <v>77</v>
      </c>
      <c r="C83" s="73" t="s">
        <v>86</v>
      </c>
      <c r="D83" s="74">
        <v>4</v>
      </c>
      <c r="E83" s="74" t="s">
        <v>55</v>
      </c>
      <c r="F83" s="75">
        <v>78000</v>
      </c>
      <c r="G83" s="76">
        <v>4</v>
      </c>
      <c r="H83" s="76"/>
      <c r="I83" s="76"/>
      <c r="J83" s="76"/>
      <c r="K83" s="77">
        <v>4</v>
      </c>
      <c r="L83" s="78">
        <f t="shared" si="3"/>
        <v>312000</v>
      </c>
      <c r="M83" s="94"/>
      <c r="N83" s="94"/>
      <c r="O83" s="94"/>
    </row>
    <row r="84" spans="1:15">
      <c r="A84" s="65" t="s">
        <v>83</v>
      </c>
      <c r="B84" s="4">
        <v>78</v>
      </c>
      <c r="C84" s="5" t="s">
        <v>87</v>
      </c>
      <c r="D84" s="6">
        <v>1</v>
      </c>
      <c r="E84" s="6" t="s">
        <v>18</v>
      </c>
      <c r="F84" s="7">
        <v>2500</v>
      </c>
      <c r="G84" s="55"/>
      <c r="H84" s="55"/>
      <c r="I84" s="55">
        <v>1</v>
      </c>
      <c r="J84" s="55"/>
      <c r="K84" s="3">
        <f t="shared" si="2"/>
        <v>1</v>
      </c>
      <c r="L84" s="8">
        <f t="shared" si="3"/>
        <v>2500</v>
      </c>
      <c r="M84" s="16"/>
      <c r="N84" s="16"/>
      <c r="O84" s="16"/>
    </row>
    <row r="85" spans="1:15">
      <c r="A85" s="65" t="s">
        <v>83</v>
      </c>
      <c r="B85" s="4">
        <v>79</v>
      </c>
      <c r="C85" s="5" t="s">
        <v>88</v>
      </c>
      <c r="D85" s="6">
        <v>2</v>
      </c>
      <c r="E85" s="6" t="s">
        <v>18</v>
      </c>
      <c r="F85" s="7">
        <f>30000/D85</f>
        <v>15000</v>
      </c>
      <c r="G85" s="55"/>
      <c r="H85" s="55"/>
      <c r="I85" s="55">
        <v>2</v>
      </c>
      <c r="J85" s="55"/>
      <c r="K85" s="3">
        <f t="shared" si="2"/>
        <v>2</v>
      </c>
      <c r="L85" s="8">
        <f t="shared" si="3"/>
        <v>30000</v>
      </c>
      <c r="M85" s="16"/>
      <c r="N85" s="16"/>
      <c r="O85" s="16"/>
    </row>
    <row r="86" spans="1:15">
      <c r="A86" s="65" t="s">
        <v>83</v>
      </c>
      <c r="B86" s="4">
        <v>80</v>
      </c>
      <c r="C86" s="5" t="s">
        <v>89</v>
      </c>
      <c r="D86" s="6">
        <v>1</v>
      </c>
      <c r="E86" s="6" t="s">
        <v>18</v>
      </c>
      <c r="F86" s="7">
        <v>16000</v>
      </c>
      <c r="G86" s="55"/>
      <c r="H86" s="55"/>
      <c r="I86" s="55">
        <v>1</v>
      </c>
      <c r="J86" s="55"/>
      <c r="K86" s="3">
        <f t="shared" si="2"/>
        <v>1</v>
      </c>
      <c r="L86" s="8">
        <f t="shared" si="3"/>
        <v>16000</v>
      </c>
      <c r="M86" s="16"/>
      <c r="N86" s="16"/>
      <c r="O86" s="16"/>
    </row>
    <row r="87" spans="1:15" ht="48">
      <c r="A87" s="62" t="s">
        <v>83</v>
      </c>
      <c r="B87" s="4">
        <v>81</v>
      </c>
      <c r="C87" s="5" t="s">
        <v>151</v>
      </c>
      <c r="D87" s="6">
        <v>1</v>
      </c>
      <c r="E87" s="6" t="s">
        <v>55</v>
      </c>
      <c r="F87" s="7">
        <v>18500</v>
      </c>
      <c r="G87" s="55"/>
      <c r="H87" s="55"/>
      <c r="I87" s="55">
        <v>1</v>
      </c>
      <c r="J87" s="55"/>
      <c r="K87" s="3">
        <f t="shared" si="2"/>
        <v>1</v>
      </c>
      <c r="L87" s="8">
        <f t="shared" si="3"/>
        <v>18500</v>
      </c>
      <c r="M87" s="16"/>
      <c r="N87" s="16"/>
      <c r="O87" s="16"/>
    </row>
    <row r="88" spans="1:15">
      <c r="A88" s="62" t="s">
        <v>83</v>
      </c>
      <c r="B88" s="4">
        <v>82</v>
      </c>
      <c r="C88" s="5" t="s">
        <v>107</v>
      </c>
      <c r="D88" s="6">
        <v>1</v>
      </c>
      <c r="E88" s="6" t="s">
        <v>18</v>
      </c>
      <c r="F88" s="7">
        <v>65000</v>
      </c>
      <c r="G88" s="55"/>
      <c r="H88" s="55"/>
      <c r="I88" s="55">
        <v>1</v>
      </c>
      <c r="J88" s="55"/>
      <c r="K88" s="3">
        <f t="shared" si="2"/>
        <v>1</v>
      </c>
      <c r="L88" s="8">
        <f t="shared" si="3"/>
        <v>65000</v>
      </c>
      <c r="M88" s="16"/>
      <c r="N88" s="16"/>
      <c r="O88" s="16"/>
    </row>
    <row r="89" spans="1:15">
      <c r="A89" s="62" t="s">
        <v>83</v>
      </c>
      <c r="B89" s="4">
        <v>83</v>
      </c>
      <c r="C89" s="5" t="s">
        <v>90</v>
      </c>
      <c r="D89" s="6">
        <v>6</v>
      </c>
      <c r="E89" s="6" t="s">
        <v>18</v>
      </c>
      <c r="F89" s="7">
        <f>30000/D89</f>
        <v>5000</v>
      </c>
      <c r="G89" s="55"/>
      <c r="H89" s="55"/>
      <c r="I89" s="55">
        <v>6</v>
      </c>
      <c r="J89" s="55"/>
      <c r="K89" s="3">
        <f t="shared" si="2"/>
        <v>6</v>
      </c>
      <c r="L89" s="8">
        <f t="shared" si="3"/>
        <v>30000</v>
      </c>
      <c r="M89" s="16"/>
      <c r="N89" s="16"/>
      <c r="O89" s="16"/>
    </row>
    <row r="90" spans="1:15">
      <c r="A90" s="62" t="s">
        <v>110</v>
      </c>
      <c r="B90" s="4">
        <v>84</v>
      </c>
      <c r="C90" s="5" t="s">
        <v>111</v>
      </c>
      <c r="D90" s="6">
        <v>4</v>
      </c>
      <c r="E90" s="6" t="s">
        <v>25</v>
      </c>
      <c r="F90" s="7">
        <v>5500</v>
      </c>
      <c r="G90" s="55"/>
      <c r="H90" s="55">
        <v>4</v>
      </c>
      <c r="I90" s="55"/>
      <c r="J90" s="55"/>
      <c r="K90" s="3">
        <v>4</v>
      </c>
      <c r="L90" s="8">
        <f t="shared" si="3"/>
        <v>22000</v>
      </c>
      <c r="M90" s="16"/>
      <c r="N90" s="16"/>
      <c r="O90" s="16"/>
    </row>
    <row r="91" spans="1:15" ht="30.75" customHeight="1">
      <c r="A91" s="62" t="s">
        <v>112</v>
      </c>
      <c r="B91" s="4">
        <v>85</v>
      </c>
      <c r="C91" s="5" t="s">
        <v>113</v>
      </c>
      <c r="D91" s="6">
        <v>1</v>
      </c>
      <c r="E91" s="6" t="s">
        <v>41</v>
      </c>
      <c r="F91" s="7">
        <v>20000</v>
      </c>
      <c r="G91" s="55">
        <v>1</v>
      </c>
      <c r="H91" s="55"/>
      <c r="I91" s="55"/>
      <c r="J91" s="55"/>
      <c r="K91" s="3">
        <f>D91</f>
        <v>1</v>
      </c>
      <c r="L91" s="8">
        <f t="shared" si="3"/>
        <v>20000</v>
      </c>
      <c r="M91" s="16"/>
      <c r="N91" s="16"/>
      <c r="O91" s="16"/>
    </row>
    <row r="92" spans="1:15">
      <c r="A92" s="62" t="s">
        <v>112</v>
      </c>
      <c r="B92" s="4">
        <v>86</v>
      </c>
      <c r="C92" s="5" t="s">
        <v>114</v>
      </c>
      <c r="D92" s="6">
        <v>1</v>
      </c>
      <c r="E92" s="6" t="s">
        <v>18</v>
      </c>
      <c r="F92" s="7">
        <v>150000</v>
      </c>
      <c r="G92" s="55">
        <v>1</v>
      </c>
      <c r="H92" s="55"/>
      <c r="I92" s="55"/>
      <c r="J92" s="55"/>
      <c r="K92" s="3">
        <f>D92</f>
        <v>1</v>
      </c>
      <c r="L92" s="8">
        <f t="shared" si="3"/>
        <v>150000</v>
      </c>
      <c r="M92" s="16"/>
      <c r="N92" s="16"/>
      <c r="O92" s="16"/>
    </row>
    <row r="93" spans="1:15">
      <c r="A93" s="62" t="s">
        <v>112</v>
      </c>
      <c r="B93" s="4">
        <v>87</v>
      </c>
      <c r="C93" s="5" t="s">
        <v>115</v>
      </c>
      <c r="D93" s="6">
        <v>1</v>
      </c>
      <c r="E93" s="6" t="s">
        <v>41</v>
      </c>
      <c r="F93" s="7">
        <v>200000</v>
      </c>
      <c r="G93" s="55">
        <v>1</v>
      </c>
      <c r="H93" s="55"/>
      <c r="I93" s="55"/>
      <c r="J93" s="55"/>
      <c r="K93" s="3">
        <f>D93</f>
        <v>1</v>
      </c>
      <c r="L93" s="8">
        <f t="shared" si="3"/>
        <v>200000</v>
      </c>
      <c r="M93" s="16"/>
      <c r="N93" s="16"/>
      <c r="O93" s="16"/>
    </row>
    <row r="94" spans="1:15">
      <c r="A94" s="62" t="s">
        <v>112</v>
      </c>
      <c r="B94" s="4">
        <v>88</v>
      </c>
      <c r="C94" s="5" t="s">
        <v>118</v>
      </c>
      <c r="D94" s="6">
        <v>6</v>
      </c>
      <c r="E94" s="6" t="s">
        <v>18</v>
      </c>
      <c r="F94" s="7">
        <f>L94/D94</f>
        <v>2600</v>
      </c>
      <c r="G94" s="55">
        <v>6</v>
      </c>
      <c r="H94" s="55"/>
      <c r="I94" s="55"/>
      <c r="J94" s="55"/>
      <c r="K94" s="3">
        <f>D94</f>
        <v>6</v>
      </c>
      <c r="L94" s="8">
        <v>15600</v>
      </c>
      <c r="M94" s="16"/>
      <c r="N94" s="16"/>
      <c r="O94" s="16"/>
    </row>
    <row r="95" spans="1:15">
      <c r="A95" s="62" t="s">
        <v>119</v>
      </c>
      <c r="B95" s="4">
        <v>89</v>
      </c>
      <c r="C95" s="5" t="s">
        <v>120</v>
      </c>
      <c r="D95" s="6">
        <v>1</v>
      </c>
      <c r="E95" s="6" t="s">
        <v>18</v>
      </c>
      <c r="F95" s="7">
        <v>180000</v>
      </c>
      <c r="G95" s="55"/>
      <c r="H95" s="55"/>
      <c r="I95" s="55">
        <v>1</v>
      </c>
      <c r="J95" s="55"/>
      <c r="K95" s="3">
        <f>D95</f>
        <v>1</v>
      </c>
      <c r="L95" s="8">
        <f>K95*F95</f>
        <v>180000</v>
      </c>
      <c r="M95" s="16"/>
      <c r="N95" s="16"/>
      <c r="O95" s="16"/>
    </row>
    <row r="96" spans="1:15">
      <c r="A96" s="62" t="s">
        <v>119</v>
      </c>
      <c r="B96" s="4">
        <v>90</v>
      </c>
      <c r="C96" s="5" t="s">
        <v>121</v>
      </c>
      <c r="D96" s="6">
        <v>1</v>
      </c>
      <c r="E96" s="6" t="s">
        <v>18</v>
      </c>
      <c r="F96" s="7">
        <v>75000</v>
      </c>
      <c r="G96" s="55"/>
      <c r="H96" s="55"/>
      <c r="I96" s="55">
        <v>1</v>
      </c>
      <c r="J96" s="55"/>
      <c r="K96" s="3">
        <f t="shared" ref="K96:K109" si="4">D96</f>
        <v>1</v>
      </c>
      <c r="L96" s="8">
        <f t="shared" ref="L96:L97" si="5">K96*F96</f>
        <v>75000</v>
      </c>
      <c r="M96" s="16"/>
      <c r="N96" s="16"/>
      <c r="O96" s="16"/>
    </row>
    <row r="97" spans="1:15">
      <c r="A97" s="62" t="s">
        <v>119</v>
      </c>
      <c r="B97" s="4">
        <v>91</v>
      </c>
      <c r="C97" s="5" t="s">
        <v>122</v>
      </c>
      <c r="D97" s="6">
        <v>1</v>
      </c>
      <c r="E97" s="6" t="s">
        <v>18</v>
      </c>
      <c r="F97" s="7">
        <v>37500</v>
      </c>
      <c r="G97" s="55"/>
      <c r="H97" s="55"/>
      <c r="I97" s="55">
        <v>1</v>
      </c>
      <c r="J97" s="55"/>
      <c r="K97" s="3">
        <f t="shared" si="4"/>
        <v>1</v>
      </c>
      <c r="L97" s="8">
        <f t="shared" si="5"/>
        <v>37500</v>
      </c>
      <c r="M97" s="16"/>
      <c r="N97" s="16"/>
      <c r="O97" s="16"/>
    </row>
    <row r="98" spans="1:15" s="2" customFormat="1">
      <c r="A98" s="62" t="s">
        <v>164</v>
      </c>
      <c r="B98" s="4">
        <v>92</v>
      </c>
      <c r="C98" s="5" t="s">
        <v>128</v>
      </c>
      <c r="D98" s="6">
        <v>1</v>
      </c>
      <c r="E98" s="6" t="s">
        <v>18</v>
      </c>
      <c r="F98" s="7">
        <v>340000</v>
      </c>
      <c r="G98" s="27">
        <v>1</v>
      </c>
      <c r="H98" s="27"/>
      <c r="I98" s="27"/>
      <c r="J98" s="27"/>
      <c r="K98" s="3">
        <f t="shared" si="4"/>
        <v>1</v>
      </c>
      <c r="L98" s="8">
        <f>F98*D98</f>
        <v>340000</v>
      </c>
      <c r="M98" s="9"/>
      <c r="N98" s="9"/>
      <c r="O98" s="9"/>
    </row>
    <row r="99" spans="1:15">
      <c r="A99" s="62" t="s">
        <v>164</v>
      </c>
      <c r="B99" s="4">
        <v>93</v>
      </c>
      <c r="C99" s="5" t="s">
        <v>129</v>
      </c>
      <c r="D99" s="6">
        <v>2</v>
      </c>
      <c r="E99" s="6" t="s">
        <v>20</v>
      </c>
      <c r="F99" s="7">
        <v>15000</v>
      </c>
      <c r="G99" s="55">
        <v>2</v>
      </c>
      <c r="H99" s="55"/>
      <c r="I99" s="55"/>
      <c r="J99" s="55"/>
      <c r="K99" s="3">
        <f t="shared" si="4"/>
        <v>2</v>
      </c>
      <c r="L99" s="8">
        <f>K99*F99</f>
        <v>30000</v>
      </c>
      <c r="M99" s="16"/>
      <c r="N99" s="16"/>
      <c r="O99" s="16"/>
    </row>
    <row r="100" spans="1:15" s="2" customFormat="1" ht="48">
      <c r="A100" s="62" t="s">
        <v>164</v>
      </c>
      <c r="B100" s="4">
        <v>94</v>
      </c>
      <c r="C100" s="5" t="s">
        <v>130</v>
      </c>
      <c r="D100" s="6">
        <v>2</v>
      </c>
      <c r="E100" s="6" t="s">
        <v>44</v>
      </c>
      <c r="F100" s="7">
        <v>35000</v>
      </c>
      <c r="G100" s="27">
        <v>2</v>
      </c>
      <c r="H100" s="27"/>
      <c r="I100" s="27"/>
      <c r="J100" s="27"/>
      <c r="K100" s="3">
        <f t="shared" si="4"/>
        <v>2</v>
      </c>
      <c r="L100" s="8">
        <f>K100*F100</f>
        <v>70000</v>
      </c>
      <c r="M100" s="9"/>
      <c r="N100" s="9"/>
      <c r="O100" s="9"/>
    </row>
    <row r="101" spans="1:15">
      <c r="A101" s="62" t="s">
        <v>164</v>
      </c>
      <c r="B101" s="4">
        <v>95</v>
      </c>
      <c r="C101" s="5" t="s">
        <v>165</v>
      </c>
      <c r="D101" s="6">
        <v>2</v>
      </c>
      <c r="E101" s="6" t="s">
        <v>25</v>
      </c>
      <c r="F101" s="7">
        <f>L101/K101</f>
        <v>150000</v>
      </c>
      <c r="G101" s="55">
        <v>2</v>
      </c>
      <c r="H101" s="55"/>
      <c r="I101" s="55"/>
      <c r="J101" s="55"/>
      <c r="K101" s="3">
        <f t="shared" si="4"/>
        <v>2</v>
      </c>
      <c r="L101" s="8">
        <v>300000</v>
      </c>
      <c r="M101" s="16"/>
      <c r="N101" s="16"/>
      <c r="O101" s="16"/>
    </row>
    <row r="102" spans="1:15">
      <c r="A102" s="62" t="s">
        <v>164</v>
      </c>
      <c r="B102" s="4">
        <v>96</v>
      </c>
      <c r="C102" s="5" t="s">
        <v>166</v>
      </c>
      <c r="D102" s="6">
        <v>2</v>
      </c>
      <c r="E102" s="6" t="s">
        <v>25</v>
      </c>
      <c r="F102" s="7">
        <f>L102/K102</f>
        <v>20000</v>
      </c>
      <c r="G102" s="55">
        <v>2</v>
      </c>
      <c r="H102" s="55"/>
      <c r="I102" s="55"/>
      <c r="J102" s="55"/>
      <c r="K102" s="3">
        <f t="shared" si="4"/>
        <v>2</v>
      </c>
      <c r="L102" s="8">
        <v>40000</v>
      </c>
      <c r="M102" s="16"/>
      <c r="N102" s="16"/>
      <c r="O102" s="16"/>
    </row>
    <row r="103" spans="1:15">
      <c r="A103" s="62" t="s">
        <v>164</v>
      </c>
      <c r="B103" s="4">
        <v>97</v>
      </c>
      <c r="C103" s="5" t="s">
        <v>197</v>
      </c>
      <c r="D103" s="6">
        <v>1</v>
      </c>
      <c r="E103" s="6" t="s">
        <v>18</v>
      </c>
      <c r="F103" s="7">
        <v>7500</v>
      </c>
      <c r="G103" s="55">
        <v>1</v>
      </c>
      <c r="H103" s="55"/>
      <c r="I103" s="55"/>
      <c r="J103" s="55"/>
      <c r="K103" s="3">
        <f t="shared" si="4"/>
        <v>1</v>
      </c>
      <c r="L103" s="8">
        <f>G103*F103</f>
        <v>7500</v>
      </c>
      <c r="M103" s="16"/>
      <c r="N103" s="16"/>
      <c r="O103" s="16"/>
    </row>
    <row r="104" spans="1:15">
      <c r="A104" s="62" t="s">
        <v>168</v>
      </c>
      <c r="B104" s="4">
        <v>98</v>
      </c>
      <c r="C104" s="5" t="s">
        <v>170</v>
      </c>
      <c r="D104" s="6">
        <v>1</v>
      </c>
      <c r="E104" s="6" t="s">
        <v>41</v>
      </c>
      <c r="F104" s="7">
        <v>25000</v>
      </c>
      <c r="G104" s="55"/>
      <c r="H104" s="55"/>
      <c r="I104" s="55">
        <v>1</v>
      </c>
      <c r="J104" s="55"/>
      <c r="K104" s="3">
        <f t="shared" si="4"/>
        <v>1</v>
      </c>
      <c r="L104" s="8">
        <f>F104*K104</f>
        <v>25000</v>
      </c>
      <c r="M104" s="16"/>
      <c r="N104" s="16"/>
      <c r="O104" s="16"/>
    </row>
    <row r="105" spans="1:15">
      <c r="A105" s="62" t="s">
        <v>168</v>
      </c>
      <c r="B105" s="4">
        <v>99</v>
      </c>
      <c r="C105" s="5" t="s">
        <v>169</v>
      </c>
      <c r="D105" s="6">
        <v>1</v>
      </c>
      <c r="E105" s="6" t="s">
        <v>18</v>
      </c>
      <c r="F105" s="7">
        <v>10000</v>
      </c>
      <c r="G105" s="55"/>
      <c r="H105" s="55"/>
      <c r="I105" s="55">
        <v>1</v>
      </c>
      <c r="J105" s="55"/>
      <c r="K105" s="3">
        <f t="shared" si="4"/>
        <v>1</v>
      </c>
      <c r="L105" s="8">
        <f>F105*K105</f>
        <v>10000</v>
      </c>
      <c r="M105" s="16"/>
      <c r="N105" s="16"/>
      <c r="O105" s="16"/>
    </row>
    <row r="106" spans="1:15">
      <c r="A106" s="62" t="s">
        <v>168</v>
      </c>
      <c r="B106" s="4">
        <v>100</v>
      </c>
      <c r="C106" s="5" t="s">
        <v>78</v>
      </c>
      <c r="D106" s="6">
        <v>1</v>
      </c>
      <c r="E106" s="6" t="s">
        <v>25</v>
      </c>
      <c r="F106" s="7">
        <v>5000</v>
      </c>
      <c r="G106" s="55"/>
      <c r="H106" s="55"/>
      <c r="I106" s="55">
        <v>1</v>
      </c>
      <c r="J106" s="55"/>
      <c r="K106" s="3">
        <f t="shared" si="4"/>
        <v>1</v>
      </c>
      <c r="L106" s="8">
        <f t="shared" ref="L106:L109" si="6">F106*K106</f>
        <v>5000</v>
      </c>
      <c r="M106" s="16"/>
      <c r="N106" s="16"/>
      <c r="O106" s="16"/>
    </row>
    <row r="107" spans="1:15">
      <c r="A107" s="62" t="s">
        <v>168</v>
      </c>
      <c r="B107" s="4">
        <v>101</v>
      </c>
      <c r="C107" s="5" t="s">
        <v>24</v>
      </c>
      <c r="D107" s="6">
        <v>1</v>
      </c>
      <c r="E107" s="6" t="s">
        <v>25</v>
      </c>
      <c r="F107" s="7">
        <v>3000</v>
      </c>
      <c r="G107" s="55"/>
      <c r="H107" s="55"/>
      <c r="I107" s="55">
        <v>1</v>
      </c>
      <c r="J107" s="55"/>
      <c r="K107" s="3">
        <f t="shared" si="4"/>
        <v>1</v>
      </c>
      <c r="L107" s="8">
        <f t="shared" si="6"/>
        <v>3000</v>
      </c>
      <c r="M107" s="16"/>
      <c r="N107" s="16"/>
      <c r="O107" s="16"/>
    </row>
    <row r="108" spans="1:15">
      <c r="A108" s="62" t="s">
        <v>173</v>
      </c>
      <c r="B108" s="4">
        <v>102</v>
      </c>
      <c r="C108" s="5" t="s">
        <v>174</v>
      </c>
      <c r="D108" s="6">
        <v>1</v>
      </c>
      <c r="E108" s="6" t="s">
        <v>18</v>
      </c>
      <c r="F108" s="7">
        <v>10000</v>
      </c>
      <c r="G108" s="55"/>
      <c r="H108" s="55"/>
      <c r="I108" s="55">
        <v>1</v>
      </c>
      <c r="J108" s="55"/>
      <c r="K108" s="3">
        <f t="shared" si="4"/>
        <v>1</v>
      </c>
      <c r="L108" s="8">
        <f t="shared" si="6"/>
        <v>10000</v>
      </c>
      <c r="M108" s="16"/>
      <c r="N108" s="16"/>
      <c r="O108" s="16"/>
    </row>
    <row r="109" spans="1:15">
      <c r="A109" s="71" t="s">
        <v>171</v>
      </c>
      <c r="B109" s="72">
        <v>103</v>
      </c>
      <c r="C109" s="73" t="s">
        <v>172</v>
      </c>
      <c r="D109" s="74">
        <v>4</v>
      </c>
      <c r="E109" s="74" t="s">
        <v>18</v>
      </c>
      <c r="F109" s="75">
        <v>75000</v>
      </c>
      <c r="G109" s="76">
        <v>1</v>
      </c>
      <c r="H109" s="76">
        <v>1</v>
      </c>
      <c r="I109" s="76">
        <v>1</v>
      </c>
      <c r="J109" s="76">
        <v>1</v>
      </c>
      <c r="K109" s="77">
        <f t="shared" si="4"/>
        <v>4</v>
      </c>
      <c r="L109" s="78">
        <f t="shared" si="6"/>
        <v>300000</v>
      </c>
      <c r="M109" s="16"/>
      <c r="N109" s="16"/>
      <c r="O109" s="16"/>
    </row>
    <row r="110" spans="1:15">
      <c r="A110" s="62"/>
      <c r="B110" s="4">
        <v>104</v>
      </c>
      <c r="C110" s="5" t="s">
        <v>203</v>
      </c>
      <c r="D110" s="6"/>
      <c r="E110" s="6"/>
      <c r="F110" s="7">
        <f>231840+34940</f>
        <v>266780</v>
      </c>
      <c r="G110" s="55"/>
      <c r="H110" s="55"/>
      <c r="I110" s="55"/>
      <c r="J110" s="55"/>
      <c r="K110" s="3"/>
      <c r="L110" s="8">
        <f>+F110</f>
        <v>266780</v>
      </c>
      <c r="M110" s="16"/>
      <c r="N110" s="16"/>
      <c r="O110" s="16"/>
    </row>
    <row r="111" spans="1:15" s="25" customFormat="1" ht="30" customHeight="1">
      <c r="A111" s="66"/>
      <c r="B111" s="21"/>
      <c r="C111" s="22" t="s">
        <v>14</v>
      </c>
      <c r="D111" s="22"/>
      <c r="E111" s="20"/>
      <c r="F111" s="23"/>
      <c r="G111" s="56"/>
      <c r="H111" s="56"/>
      <c r="I111" s="56"/>
      <c r="J111" s="56"/>
      <c r="K111" s="20"/>
      <c r="L111" s="24">
        <f>SUM(L7:L110)</f>
        <v>7081530</v>
      </c>
      <c r="M111" s="23"/>
      <c r="N111" s="23"/>
      <c r="O111" s="23">
        <f>6814750-234000</f>
        <v>6580750</v>
      </c>
    </row>
  </sheetData>
  <mergeCells count="20">
    <mergeCell ref="A4:A6"/>
    <mergeCell ref="B4:B6"/>
    <mergeCell ref="C4:C6"/>
    <mergeCell ref="D4:D6"/>
    <mergeCell ref="E4:E6"/>
    <mergeCell ref="I4:I6"/>
    <mergeCell ref="J4:J6"/>
    <mergeCell ref="K4:L4"/>
    <mergeCell ref="M4:M6"/>
    <mergeCell ref="B1:O1"/>
    <mergeCell ref="B2:O2"/>
    <mergeCell ref="B3:O3"/>
    <mergeCell ref="F4:F6"/>
    <mergeCell ref="G4:G6"/>
    <mergeCell ref="N4:O4"/>
    <mergeCell ref="K5:K6"/>
    <mergeCell ref="L5:L6"/>
    <mergeCell ref="N5:N6"/>
    <mergeCell ref="O5:O6"/>
    <mergeCell ref="H4:H6"/>
  </mergeCells>
  <printOptions horizontalCentered="1"/>
  <pageMargins left="0.59055118110236227" right="0.19685039370078741" top="0.25" bottom="0.19685039370078741" header="0.11" footer="0.19685039370078741"/>
  <pageSetup paperSize="9" scale="74" orientation="landscape" r:id="rId1"/>
  <headerFooter>
    <oddHeader>หน้าที่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O295"/>
  <sheetViews>
    <sheetView workbookViewId="0">
      <selection sqref="A1:O1"/>
    </sheetView>
  </sheetViews>
  <sheetFormatPr defaultRowHeight="24"/>
  <cols>
    <col min="1" max="1" width="5.125" style="655" customWidth="1"/>
    <col min="2" max="2" width="28" style="655" customWidth="1"/>
    <col min="3" max="5" width="11" style="655" customWidth="1"/>
    <col min="6" max="6" width="11.75" style="655" customWidth="1"/>
    <col min="7" max="11" width="11.375" style="655" customWidth="1"/>
    <col min="12" max="12" width="12.375" style="655" customWidth="1"/>
    <col min="13" max="13" width="13.875" style="655" customWidth="1"/>
    <col min="14" max="256" width="9" style="655"/>
    <col min="257" max="257" width="5.125" style="655" customWidth="1"/>
    <col min="258" max="258" width="28" style="655" customWidth="1"/>
    <col min="259" max="261" width="11" style="655" customWidth="1"/>
    <col min="262" max="262" width="11.75" style="655" customWidth="1"/>
    <col min="263" max="267" width="11.375" style="655" customWidth="1"/>
    <col min="268" max="268" width="12.375" style="655" customWidth="1"/>
    <col min="269" max="269" width="13.875" style="655" customWidth="1"/>
    <col min="270" max="512" width="9" style="655"/>
    <col min="513" max="513" width="5.125" style="655" customWidth="1"/>
    <col min="514" max="514" width="28" style="655" customWidth="1"/>
    <col min="515" max="517" width="11" style="655" customWidth="1"/>
    <col min="518" max="518" width="11.75" style="655" customWidth="1"/>
    <col min="519" max="523" width="11.375" style="655" customWidth="1"/>
    <col min="524" max="524" width="12.375" style="655" customWidth="1"/>
    <col min="525" max="525" width="13.875" style="655" customWidth="1"/>
    <col min="526" max="768" width="9" style="655"/>
    <col min="769" max="769" width="5.125" style="655" customWidth="1"/>
    <col min="770" max="770" width="28" style="655" customWidth="1"/>
    <col min="771" max="773" width="11" style="655" customWidth="1"/>
    <col min="774" max="774" width="11.75" style="655" customWidth="1"/>
    <col min="775" max="779" width="11.375" style="655" customWidth="1"/>
    <col min="780" max="780" width="12.375" style="655" customWidth="1"/>
    <col min="781" max="781" width="13.875" style="655" customWidth="1"/>
    <col min="782" max="1024" width="9" style="655"/>
    <col min="1025" max="1025" width="5.125" style="655" customWidth="1"/>
    <col min="1026" max="1026" width="28" style="655" customWidth="1"/>
    <col min="1027" max="1029" width="11" style="655" customWidth="1"/>
    <col min="1030" max="1030" width="11.75" style="655" customWidth="1"/>
    <col min="1031" max="1035" width="11.375" style="655" customWidth="1"/>
    <col min="1036" max="1036" width="12.375" style="655" customWidth="1"/>
    <col min="1037" max="1037" width="13.875" style="655" customWidth="1"/>
    <col min="1038" max="1280" width="9" style="655"/>
    <col min="1281" max="1281" width="5.125" style="655" customWidth="1"/>
    <col min="1282" max="1282" width="28" style="655" customWidth="1"/>
    <col min="1283" max="1285" width="11" style="655" customWidth="1"/>
    <col min="1286" max="1286" width="11.75" style="655" customWidth="1"/>
    <col min="1287" max="1291" width="11.375" style="655" customWidth="1"/>
    <col min="1292" max="1292" width="12.375" style="655" customWidth="1"/>
    <col min="1293" max="1293" width="13.875" style="655" customWidth="1"/>
    <col min="1294" max="1536" width="9" style="655"/>
    <col min="1537" max="1537" width="5.125" style="655" customWidth="1"/>
    <col min="1538" max="1538" width="28" style="655" customWidth="1"/>
    <col min="1539" max="1541" width="11" style="655" customWidth="1"/>
    <col min="1542" max="1542" width="11.75" style="655" customWidth="1"/>
    <col min="1543" max="1547" width="11.375" style="655" customWidth="1"/>
    <col min="1548" max="1548" width="12.375" style="655" customWidth="1"/>
    <col min="1549" max="1549" width="13.875" style="655" customWidth="1"/>
    <col min="1550" max="1792" width="9" style="655"/>
    <col min="1793" max="1793" width="5.125" style="655" customWidth="1"/>
    <col min="1794" max="1794" width="28" style="655" customWidth="1"/>
    <col min="1795" max="1797" width="11" style="655" customWidth="1"/>
    <col min="1798" max="1798" width="11.75" style="655" customWidth="1"/>
    <col min="1799" max="1803" width="11.375" style="655" customWidth="1"/>
    <col min="1804" max="1804" width="12.375" style="655" customWidth="1"/>
    <col min="1805" max="1805" width="13.875" style="655" customWidth="1"/>
    <col min="1806" max="2048" width="9" style="655"/>
    <col min="2049" max="2049" width="5.125" style="655" customWidth="1"/>
    <col min="2050" max="2050" width="28" style="655" customWidth="1"/>
    <col min="2051" max="2053" width="11" style="655" customWidth="1"/>
    <col min="2054" max="2054" width="11.75" style="655" customWidth="1"/>
    <col min="2055" max="2059" width="11.375" style="655" customWidth="1"/>
    <col min="2060" max="2060" width="12.375" style="655" customWidth="1"/>
    <col min="2061" max="2061" width="13.875" style="655" customWidth="1"/>
    <col min="2062" max="2304" width="9" style="655"/>
    <col min="2305" max="2305" width="5.125" style="655" customWidth="1"/>
    <col min="2306" max="2306" width="28" style="655" customWidth="1"/>
    <col min="2307" max="2309" width="11" style="655" customWidth="1"/>
    <col min="2310" max="2310" width="11.75" style="655" customWidth="1"/>
    <col min="2311" max="2315" width="11.375" style="655" customWidth="1"/>
    <col min="2316" max="2316" width="12.375" style="655" customWidth="1"/>
    <col min="2317" max="2317" width="13.875" style="655" customWidth="1"/>
    <col min="2318" max="2560" width="9" style="655"/>
    <col min="2561" max="2561" width="5.125" style="655" customWidth="1"/>
    <col min="2562" max="2562" width="28" style="655" customWidth="1"/>
    <col min="2563" max="2565" width="11" style="655" customWidth="1"/>
    <col min="2566" max="2566" width="11.75" style="655" customWidth="1"/>
    <col min="2567" max="2571" width="11.375" style="655" customWidth="1"/>
    <col min="2572" max="2572" width="12.375" style="655" customWidth="1"/>
    <col min="2573" max="2573" width="13.875" style="655" customWidth="1"/>
    <col min="2574" max="2816" width="9" style="655"/>
    <col min="2817" max="2817" width="5.125" style="655" customWidth="1"/>
    <col min="2818" max="2818" width="28" style="655" customWidth="1"/>
    <col min="2819" max="2821" width="11" style="655" customWidth="1"/>
    <col min="2822" max="2822" width="11.75" style="655" customWidth="1"/>
    <col min="2823" max="2827" width="11.375" style="655" customWidth="1"/>
    <col min="2828" max="2828" width="12.375" style="655" customWidth="1"/>
    <col min="2829" max="2829" width="13.875" style="655" customWidth="1"/>
    <col min="2830" max="3072" width="9" style="655"/>
    <col min="3073" max="3073" width="5.125" style="655" customWidth="1"/>
    <col min="3074" max="3074" width="28" style="655" customWidth="1"/>
    <col min="3075" max="3077" width="11" style="655" customWidth="1"/>
    <col min="3078" max="3078" width="11.75" style="655" customWidth="1"/>
    <col min="3079" max="3083" width="11.375" style="655" customWidth="1"/>
    <col min="3084" max="3084" width="12.375" style="655" customWidth="1"/>
    <col min="3085" max="3085" width="13.875" style="655" customWidth="1"/>
    <col min="3086" max="3328" width="9" style="655"/>
    <col min="3329" max="3329" width="5.125" style="655" customWidth="1"/>
    <col min="3330" max="3330" width="28" style="655" customWidth="1"/>
    <col min="3331" max="3333" width="11" style="655" customWidth="1"/>
    <col min="3334" max="3334" width="11.75" style="655" customWidth="1"/>
    <col min="3335" max="3339" width="11.375" style="655" customWidth="1"/>
    <col min="3340" max="3340" width="12.375" style="655" customWidth="1"/>
    <col min="3341" max="3341" width="13.875" style="655" customWidth="1"/>
    <col min="3342" max="3584" width="9" style="655"/>
    <col min="3585" max="3585" width="5.125" style="655" customWidth="1"/>
    <col min="3586" max="3586" width="28" style="655" customWidth="1"/>
    <col min="3587" max="3589" width="11" style="655" customWidth="1"/>
    <col min="3590" max="3590" width="11.75" style="655" customWidth="1"/>
    <col min="3591" max="3595" width="11.375" style="655" customWidth="1"/>
    <col min="3596" max="3596" width="12.375" style="655" customWidth="1"/>
    <col min="3597" max="3597" width="13.875" style="655" customWidth="1"/>
    <col min="3598" max="3840" width="9" style="655"/>
    <col min="3841" max="3841" width="5.125" style="655" customWidth="1"/>
    <col min="3842" max="3842" width="28" style="655" customWidth="1"/>
    <col min="3843" max="3845" width="11" style="655" customWidth="1"/>
    <col min="3846" max="3846" width="11.75" style="655" customWidth="1"/>
    <col min="3847" max="3851" width="11.375" style="655" customWidth="1"/>
    <col min="3852" max="3852" width="12.375" style="655" customWidth="1"/>
    <col min="3853" max="3853" width="13.875" style="655" customWidth="1"/>
    <col min="3854" max="4096" width="9" style="655"/>
    <col min="4097" max="4097" width="5.125" style="655" customWidth="1"/>
    <col min="4098" max="4098" width="28" style="655" customWidth="1"/>
    <col min="4099" max="4101" width="11" style="655" customWidth="1"/>
    <col min="4102" max="4102" width="11.75" style="655" customWidth="1"/>
    <col min="4103" max="4107" width="11.375" style="655" customWidth="1"/>
    <col min="4108" max="4108" width="12.375" style="655" customWidth="1"/>
    <col min="4109" max="4109" width="13.875" style="655" customWidth="1"/>
    <col min="4110" max="4352" width="9" style="655"/>
    <col min="4353" max="4353" width="5.125" style="655" customWidth="1"/>
    <col min="4354" max="4354" width="28" style="655" customWidth="1"/>
    <col min="4355" max="4357" width="11" style="655" customWidth="1"/>
    <col min="4358" max="4358" width="11.75" style="655" customWidth="1"/>
    <col min="4359" max="4363" width="11.375" style="655" customWidth="1"/>
    <col min="4364" max="4364" width="12.375" style="655" customWidth="1"/>
    <col min="4365" max="4365" width="13.875" style="655" customWidth="1"/>
    <col min="4366" max="4608" width="9" style="655"/>
    <col min="4609" max="4609" width="5.125" style="655" customWidth="1"/>
    <col min="4610" max="4610" width="28" style="655" customWidth="1"/>
    <col min="4611" max="4613" width="11" style="655" customWidth="1"/>
    <col min="4614" max="4614" width="11.75" style="655" customWidth="1"/>
    <col min="4615" max="4619" width="11.375" style="655" customWidth="1"/>
    <col min="4620" max="4620" width="12.375" style="655" customWidth="1"/>
    <col min="4621" max="4621" width="13.875" style="655" customWidth="1"/>
    <col min="4622" max="4864" width="9" style="655"/>
    <col min="4865" max="4865" width="5.125" style="655" customWidth="1"/>
    <col min="4866" max="4866" width="28" style="655" customWidth="1"/>
    <col min="4867" max="4869" width="11" style="655" customWidth="1"/>
    <col min="4870" max="4870" width="11.75" style="655" customWidth="1"/>
    <col min="4871" max="4875" width="11.375" style="655" customWidth="1"/>
    <col min="4876" max="4876" width="12.375" style="655" customWidth="1"/>
    <col min="4877" max="4877" width="13.875" style="655" customWidth="1"/>
    <col min="4878" max="5120" width="9" style="655"/>
    <col min="5121" max="5121" width="5.125" style="655" customWidth="1"/>
    <col min="5122" max="5122" width="28" style="655" customWidth="1"/>
    <col min="5123" max="5125" width="11" style="655" customWidth="1"/>
    <col min="5126" max="5126" width="11.75" style="655" customWidth="1"/>
    <col min="5127" max="5131" width="11.375" style="655" customWidth="1"/>
    <col min="5132" max="5132" width="12.375" style="655" customWidth="1"/>
    <col min="5133" max="5133" width="13.875" style="655" customWidth="1"/>
    <col min="5134" max="5376" width="9" style="655"/>
    <col min="5377" max="5377" width="5.125" style="655" customWidth="1"/>
    <col min="5378" max="5378" width="28" style="655" customWidth="1"/>
    <col min="5379" max="5381" width="11" style="655" customWidth="1"/>
    <col min="5382" max="5382" width="11.75" style="655" customWidth="1"/>
    <col min="5383" max="5387" width="11.375" style="655" customWidth="1"/>
    <col min="5388" max="5388" width="12.375" style="655" customWidth="1"/>
    <col min="5389" max="5389" width="13.875" style="655" customWidth="1"/>
    <col min="5390" max="5632" width="9" style="655"/>
    <col min="5633" max="5633" width="5.125" style="655" customWidth="1"/>
    <col min="5634" max="5634" width="28" style="655" customWidth="1"/>
    <col min="5635" max="5637" width="11" style="655" customWidth="1"/>
    <col min="5638" max="5638" width="11.75" style="655" customWidth="1"/>
    <col min="5639" max="5643" width="11.375" style="655" customWidth="1"/>
    <col min="5644" max="5644" width="12.375" style="655" customWidth="1"/>
    <col min="5645" max="5645" width="13.875" style="655" customWidth="1"/>
    <col min="5646" max="5888" width="9" style="655"/>
    <col min="5889" max="5889" width="5.125" style="655" customWidth="1"/>
    <col min="5890" max="5890" width="28" style="655" customWidth="1"/>
    <col min="5891" max="5893" width="11" style="655" customWidth="1"/>
    <col min="5894" max="5894" width="11.75" style="655" customWidth="1"/>
    <col min="5895" max="5899" width="11.375" style="655" customWidth="1"/>
    <col min="5900" max="5900" width="12.375" style="655" customWidth="1"/>
    <col min="5901" max="5901" width="13.875" style="655" customWidth="1"/>
    <col min="5902" max="6144" width="9" style="655"/>
    <col min="6145" max="6145" width="5.125" style="655" customWidth="1"/>
    <col min="6146" max="6146" width="28" style="655" customWidth="1"/>
    <col min="6147" max="6149" width="11" style="655" customWidth="1"/>
    <col min="6150" max="6150" width="11.75" style="655" customWidth="1"/>
    <col min="6151" max="6155" width="11.375" style="655" customWidth="1"/>
    <col min="6156" max="6156" width="12.375" style="655" customWidth="1"/>
    <col min="6157" max="6157" width="13.875" style="655" customWidth="1"/>
    <col min="6158" max="6400" width="9" style="655"/>
    <col min="6401" max="6401" width="5.125" style="655" customWidth="1"/>
    <col min="6402" max="6402" width="28" style="655" customWidth="1"/>
    <col min="6403" max="6405" width="11" style="655" customWidth="1"/>
    <col min="6406" max="6406" width="11.75" style="655" customWidth="1"/>
    <col min="6407" max="6411" width="11.375" style="655" customWidth="1"/>
    <col min="6412" max="6412" width="12.375" style="655" customWidth="1"/>
    <col min="6413" max="6413" width="13.875" style="655" customWidth="1"/>
    <col min="6414" max="6656" width="9" style="655"/>
    <col min="6657" max="6657" width="5.125" style="655" customWidth="1"/>
    <col min="6658" max="6658" width="28" style="655" customWidth="1"/>
    <col min="6659" max="6661" width="11" style="655" customWidth="1"/>
    <col min="6662" max="6662" width="11.75" style="655" customWidth="1"/>
    <col min="6663" max="6667" width="11.375" style="655" customWidth="1"/>
    <col min="6668" max="6668" width="12.375" style="655" customWidth="1"/>
    <col min="6669" max="6669" width="13.875" style="655" customWidth="1"/>
    <col min="6670" max="6912" width="9" style="655"/>
    <col min="6913" max="6913" width="5.125" style="655" customWidth="1"/>
    <col min="6914" max="6914" width="28" style="655" customWidth="1"/>
    <col min="6915" max="6917" width="11" style="655" customWidth="1"/>
    <col min="6918" max="6918" width="11.75" style="655" customWidth="1"/>
    <col min="6919" max="6923" width="11.375" style="655" customWidth="1"/>
    <col min="6924" max="6924" width="12.375" style="655" customWidth="1"/>
    <col min="6925" max="6925" width="13.875" style="655" customWidth="1"/>
    <col min="6926" max="7168" width="9" style="655"/>
    <col min="7169" max="7169" width="5.125" style="655" customWidth="1"/>
    <col min="7170" max="7170" width="28" style="655" customWidth="1"/>
    <col min="7171" max="7173" width="11" style="655" customWidth="1"/>
    <col min="7174" max="7174" width="11.75" style="655" customWidth="1"/>
    <col min="7175" max="7179" width="11.375" style="655" customWidth="1"/>
    <col min="7180" max="7180" width="12.375" style="655" customWidth="1"/>
    <col min="7181" max="7181" width="13.875" style="655" customWidth="1"/>
    <col min="7182" max="7424" width="9" style="655"/>
    <col min="7425" max="7425" width="5.125" style="655" customWidth="1"/>
    <col min="7426" max="7426" width="28" style="655" customWidth="1"/>
    <col min="7427" max="7429" width="11" style="655" customWidth="1"/>
    <col min="7430" max="7430" width="11.75" style="655" customWidth="1"/>
    <col min="7431" max="7435" width="11.375" style="655" customWidth="1"/>
    <col min="7436" max="7436" width="12.375" style="655" customWidth="1"/>
    <col min="7437" max="7437" width="13.875" style="655" customWidth="1"/>
    <col min="7438" max="7680" width="9" style="655"/>
    <col min="7681" max="7681" width="5.125" style="655" customWidth="1"/>
    <col min="7682" max="7682" width="28" style="655" customWidth="1"/>
    <col min="7683" max="7685" width="11" style="655" customWidth="1"/>
    <col min="7686" max="7686" width="11.75" style="655" customWidth="1"/>
    <col min="7687" max="7691" width="11.375" style="655" customWidth="1"/>
    <col min="7692" max="7692" width="12.375" style="655" customWidth="1"/>
    <col min="7693" max="7693" width="13.875" style="655" customWidth="1"/>
    <col min="7694" max="7936" width="9" style="655"/>
    <col min="7937" max="7937" width="5.125" style="655" customWidth="1"/>
    <col min="7938" max="7938" width="28" style="655" customWidth="1"/>
    <col min="7939" max="7941" width="11" style="655" customWidth="1"/>
    <col min="7942" max="7942" width="11.75" style="655" customWidth="1"/>
    <col min="7943" max="7947" width="11.375" style="655" customWidth="1"/>
    <col min="7948" max="7948" width="12.375" style="655" customWidth="1"/>
    <col min="7949" max="7949" width="13.875" style="655" customWidth="1"/>
    <col min="7950" max="8192" width="9" style="655"/>
    <col min="8193" max="8193" width="5.125" style="655" customWidth="1"/>
    <col min="8194" max="8194" width="28" style="655" customWidth="1"/>
    <col min="8195" max="8197" width="11" style="655" customWidth="1"/>
    <col min="8198" max="8198" width="11.75" style="655" customWidth="1"/>
    <col min="8199" max="8203" width="11.375" style="655" customWidth="1"/>
    <col min="8204" max="8204" width="12.375" style="655" customWidth="1"/>
    <col min="8205" max="8205" width="13.875" style="655" customWidth="1"/>
    <col min="8206" max="8448" width="9" style="655"/>
    <col min="8449" max="8449" width="5.125" style="655" customWidth="1"/>
    <col min="8450" max="8450" width="28" style="655" customWidth="1"/>
    <col min="8451" max="8453" width="11" style="655" customWidth="1"/>
    <col min="8454" max="8454" width="11.75" style="655" customWidth="1"/>
    <col min="8455" max="8459" width="11.375" style="655" customWidth="1"/>
    <col min="8460" max="8460" width="12.375" style="655" customWidth="1"/>
    <col min="8461" max="8461" width="13.875" style="655" customWidth="1"/>
    <col min="8462" max="8704" width="9" style="655"/>
    <col min="8705" max="8705" width="5.125" style="655" customWidth="1"/>
    <col min="8706" max="8706" width="28" style="655" customWidth="1"/>
    <col min="8707" max="8709" width="11" style="655" customWidth="1"/>
    <col min="8710" max="8710" width="11.75" style="655" customWidth="1"/>
    <col min="8711" max="8715" width="11.375" style="655" customWidth="1"/>
    <col min="8716" max="8716" width="12.375" style="655" customWidth="1"/>
    <col min="8717" max="8717" width="13.875" style="655" customWidth="1"/>
    <col min="8718" max="8960" width="9" style="655"/>
    <col min="8961" max="8961" width="5.125" style="655" customWidth="1"/>
    <col min="8962" max="8962" width="28" style="655" customWidth="1"/>
    <col min="8963" max="8965" width="11" style="655" customWidth="1"/>
    <col min="8966" max="8966" width="11.75" style="655" customWidth="1"/>
    <col min="8967" max="8971" width="11.375" style="655" customWidth="1"/>
    <col min="8972" max="8972" width="12.375" style="655" customWidth="1"/>
    <col min="8973" max="8973" width="13.875" style="655" customWidth="1"/>
    <col min="8974" max="9216" width="9" style="655"/>
    <col min="9217" max="9217" width="5.125" style="655" customWidth="1"/>
    <col min="9218" max="9218" width="28" style="655" customWidth="1"/>
    <col min="9219" max="9221" width="11" style="655" customWidth="1"/>
    <col min="9222" max="9222" width="11.75" style="655" customWidth="1"/>
    <col min="9223" max="9227" width="11.375" style="655" customWidth="1"/>
    <col min="9228" max="9228" width="12.375" style="655" customWidth="1"/>
    <col min="9229" max="9229" width="13.875" style="655" customWidth="1"/>
    <col min="9230" max="9472" width="9" style="655"/>
    <col min="9473" max="9473" width="5.125" style="655" customWidth="1"/>
    <col min="9474" max="9474" width="28" style="655" customWidth="1"/>
    <col min="9475" max="9477" width="11" style="655" customWidth="1"/>
    <col min="9478" max="9478" width="11.75" style="655" customWidth="1"/>
    <col min="9479" max="9483" width="11.375" style="655" customWidth="1"/>
    <col min="9484" max="9484" width="12.375" style="655" customWidth="1"/>
    <col min="9485" max="9485" width="13.875" style="655" customWidth="1"/>
    <col min="9486" max="9728" width="9" style="655"/>
    <col min="9729" max="9729" width="5.125" style="655" customWidth="1"/>
    <col min="9730" max="9730" width="28" style="655" customWidth="1"/>
    <col min="9731" max="9733" width="11" style="655" customWidth="1"/>
    <col min="9734" max="9734" width="11.75" style="655" customWidth="1"/>
    <col min="9735" max="9739" width="11.375" style="655" customWidth="1"/>
    <col min="9740" max="9740" width="12.375" style="655" customWidth="1"/>
    <col min="9741" max="9741" width="13.875" style="655" customWidth="1"/>
    <col min="9742" max="9984" width="9" style="655"/>
    <col min="9985" max="9985" width="5.125" style="655" customWidth="1"/>
    <col min="9986" max="9986" width="28" style="655" customWidth="1"/>
    <col min="9987" max="9989" width="11" style="655" customWidth="1"/>
    <col min="9990" max="9990" width="11.75" style="655" customWidth="1"/>
    <col min="9991" max="9995" width="11.375" style="655" customWidth="1"/>
    <col min="9996" max="9996" width="12.375" style="655" customWidth="1"/>
    <col min="9997" max="9997" width="13.875" style="655" customWidth="1"/>
    <col min="9998" max="10240" width="9" style="655"/>
    <col min="10241" max="10241" width="5.125" style="655" customWidth="1"/>
    <col min="10242" max="10242" width="28" style="655" customWidth="1"/>
    <col min="10243" max="10245" width="11" style="655" customWidth="1"/>
    <col min="10246" max="10246" width="11.75" style="655" customWidth="1"/>
    <col min="10247" max="10251" width="11.375" style="655" customWidth="1"/>
    <col min="10252" max="10252" width="12.375" style="655" customWidth="1"/>
    <col min="10253" max="10253" width="13.875" style="655" customWidth="1"/>
    <col min="10254" max="10496" width="9" style="655"/>
    <col min="10497" max="10497" width="5.125" style="655" customWidth="1"/>
    <col min="10498" max="10498" width="28" style="655" customWidth="1"/>
    <col min="10499" max="10501" width="11" style="655" customWidth="1"/>
    <col min="10502" max="10502" width="11.75" style="655" customWidth="1"/>
    <col min="10503" max="10507" width="11.375" style="655" customWidth="1"/>
    <col min="10508" max="10508" width="12.375" style="655" customWidth="1"/>
    <col min="10509" max="10509" width="13.875" style="655" customWidth="1"/>
    <col min="10510" max="10752" width="9" style="655"/>
    <col min="10753" max="10753" width="5.125" style="655" customWidth="1"/>
    <col min="10754" max="10754" width="28" style="655" customWidth="1"/>
    <col min="10755" max="10757" width="11" style="655" customWidth="1"/>
    <col min="10758" max="10758" width="11.75" style="655" customWidth="1"/>
    <col min="10759" max="10763" width="11.375" style="655" customWidth="1"/>
    <col min="10764" max="10764" width="12.375" style="655" customWidth="1"/>
    <col min="10765" max="10765" width="13.875" style="655" customWidth="1"/>
    <col min="10766" max="11008" width="9" style="655"/>
    <col min="11009" max="11009" width="5.125" style="655" customWidth="1"/>
    <col min="11010" max="11010" width="28" style="655" customWidth="1"/>
    <col min="11011" max="11013" width="11" style="655" customWidth="1"/>
    <col min="11014" max="11014" width="11.75" style="655" customWidth="1"/>
    <col min="11015" max="11019" width="11.375" style="655" customWidth="1"/>
    <col min="11020" max="11020" width="12.375" style="655" customWidth="1"/>
    <col min="11021" max="11021" width="13.875" style="655" customWidth="1"/>
    <col min="11022" max="11264" width="9" style="655"/>
    <col min="11265" max="11265" width="5.125" style="655" customWidth="1"/>
    <col min="11266" max="11266" width="28" style="655" customWidth="1"/>
    <col min="11267" max="11269" width="11" style="655" customWidth="1"/>
    <col min="11270" max="11270" width="11.75" style="655" customWidth="1"/>
    <col min="11271" max="11275" width="11.375" style="655" customWidth="1"/>
    <col min="11276" max="11276" width="12.375" style="655" customWidth="1"/>
    <col min="11277" max="11277" width="13.875" style="655" customWidth="1"/>
    <col min="11278" max="11520" width="9" style="655"/>
    <col min="11521" max="11521" width="5.125" style="655" customWidth="1"/>
    <col min="11522" max="11522" width="28" style="655" customWidth="1"/>
    <col min="11523" max="11525" width="11" style="655" customWidth="1"/>
    <col min="11526" max="11526" width="11.75" style="655" customWidth="1"/>
    <col min="11527" max="11531" width="11.375" style="655" customWidth="1"/>
    <col min="11532" max="11532" width="12.375" style="655" customWidth="1"/>
    <col min="11533" max="11533" width="13.875" style="655" customWidth="1"/>
    <col min="11534" max="11776" width="9" style="655"/>
    <col min="11777" max="11777" width="5.125" style="655" customWidth="1"/>
    <col min="11778" max="11778" width="28" style="655" customWidth="1"/>
    <col min="11779" max="11781" width="11" style="655" customWidth="1"/>
    <col min="11782" max="11782" width="11.75" style="655" customWidth="1"/>
    <col min="11783" max="11787" width="11.375" style="655" customWidth="1"/>
    <col min="11788" max="11788" width="12.375" style="655" customWidth="1"/>
    <col min="11789" max="11789" width="13.875" style="655" customWidth="1"/>
    <col min="11790" max="12032" width="9" style="655"/>
    <col min="12033" max="12033" width="5.125" style="655" customWidth="1"/>
    <col min="12034" max="12034" width="28" style="655" customWidth="1"/>
    <col min="12035" max="12037" width="11" style="655" customWidth="1"/>
    <col min="12038" max="12038" width="11.75" style="655" customWidth="1"/>
    <col min="12039" max="12043" width="11.375" style="655" customWidth="1"/>
    <col min="12044" max="12044" width="12.375" style="655" customWidth="1"/>
    <col min="12045" max="12045" width="13.875" style="655" customWidth="1"/>
    <col min="12046" max="12288" width="9" style="655"/>
    <col min="12289" max="12289" width="5.125" style="655" customWidth="1"/>
    <col min="12290" max="12290" width="28" style="655" customWidth="1"/>
    <col min="12291" max="12293" width="11" style="655" customWidth="1"/>
    <col min="12294" max="12294" width="11.75" style="655" customWidth="1"/>
    <col min="12295" max="12299" width="11.375" style="655" customWidth="1"/>
    <col min="12300" max="12300" width="12.375" style="655" customWidth="1"/>
    <col min="12301" max="12301" width="13.875" style="655" customWidth="1"/>
    <col min="12302" max="12544" width="9" style="655"/>
    <col min="12545" max="12545" width="5.125" style="655" customWidth="1"/>
    <col min="12546" max="12546" width="28" style="655" customWidth="1"/>
    <col min="12547" max="12549" width="11" style="655" customWidth="1"/>
    <col min="12550" max="12550" width="11.75" style="655" customWidth="1"/>
    <col min="12551" max="12555" width="11.375" style="655" customWidth="1"/>
    <col min="12556" max="12556" width="12.375" style="655" customWidth="1"/>
    <col min="12557" max="12557" width="13.875" style="655" customWidth="1"/>
    <col min="12558" max="12800" width="9" style="655"/>
    <col min="12801" max="12801" width="5.125" style="655" customWidth="1"/>
    <col min="12802" max="12802" width="28" style="655" customWidth="1"/>
    <col min="12803" max="12805" width="11" style="655" customWidth="1"/>
    <col min="12806" max="12806" width="11.75" style="655" customWidth="1"/>
    <col min="12807" max="12811" width="11.375" style="655" customWidth="1"/>
    <col min="12812" max="12812" width="12.375" style="655" customWidth="1"/>
    <col min="12813" max="12813" width="13.875" style="655" customWidth="1"/>
    <col min="12814" max="13056" width="9" style="655"/>
    <col min="13057" max="13057" width="5.125" style="655" customWidth="1"/>
    <col min="13058" max="13058" width="28" style="655" customWidth="1"/>
    <col min="13059" max="13061" width="11" style="655" customWidth="1"/>
    <col min="13062" max="13062" width="11.75" style="655" customWidth="1"/>
    <col min="13063" max="13067" width="11.375" style="655" customWidth="1"/>
    <col min="13068" max="13068" width="12.375" style="655" customWidth="1"/>
    <col min="13069" max="13069" width="13.875" style="655" customWidth="1"/>
    <col min="13070" max="13312" width="9" style="655"/>
    <col min="13313" max="13313" width="5.125" style="655" customWidth="1"/>
    <col min="13314" max="13314" width="28" style="655" customWidth="1"/>
    <col min="13315" max="13317" width="11" style="655" customWidth="1"/>
    <col min="13318" max="13318" width="11.75" style="655" customWidth="1"/>
    <col min="13319" max="13323" width="11.375" style="655" customWidth="1"/>
    <col min="13324" max="13324" width="12.375" style="655" customWidth="1"/>
    <col min="13325" max="13325" width="13.875" style="655" customWidth="1"/>
    <col min="13326" max="13568" width="9" style="655"/>
    <col min="13569" max="13569" width="5.125" style="655" customWidth="1"/>
    <col min="13570" max="13570" width="28" style="655" customWidth="1"/>
    <col min="13571" max="13573" width="11" style="655" customWidth="1"/>
    <col min="13574" max="13574" width="11.75" style="655" customWidth="1"/>
    <col min="13575" max="13579" width="11.375" style="655" customWidth="1"/>
    <col min="13580" max="13580" width="12.375" style="655" customWidth="1"/>
    <col min="13581" max="13581" width="13.875" style="655" customWidth="1"/>
    <col min="13582" max="13824" width="9" style="655"/>
    <col min="13825" max="13825" width="5.125" style="655" customWidth="1"/>
    <col min="13826" max="13826" width="28" style="655" customWidth="1"/>
    <col min="13827" max="13829" width="11" style="655" customWidth="1"/>
    <col min="13830" max="13830" width="11.75" style="655" customWidth="1"/>
    <col min="13831" max="13835" width="11.375" style="655" customWidth="1"/>
    <col min="13836" max="13836" width="12.375" style="655" customWidth="1"/>
    <col min="13837" max="13837" width="13.875" style="655" customWidth="1"/>
    <col min="13838" max="14080" width="9" style="655"/>
    <col min="14081" max="14081" width="5.125" style="655" customWidth="1"/>
    <col min="14082" max="14082" width="28" style="655" customWidth="1"/>
    <col min="14083" max="14085" width="11" style="655" customWidth="1"/>
    <col min="14086" max="14086" width="11.75" style="655" customWidth="1"/>
    <col min="14087" max="14091" width="11.375" style="655" customWidth="1"/>
    <col min="14092" max="14092" width="12.375" style="655" customWidth="1"/>
    <col min="14093" max="14093" width="13.875" style="655" customWidth="1"/>
    <col min="14094" max="14336" width="9" style="655"/>
    <col min="14337" max="14337" width="5.125" style="655" customWidth="1"/>
    <col min="14338" max="14338" width="28" style="655" customWidth="1"/>
    <col min="14339" max="14341" width="11" style="655" customWidth="1"/>
    <col min="14342" max="14342" width="11.75" style="655" customWidth="1"/>
    <col min="14343" max="14347" width="11.375" style="655" customWidth="1"/>
    <col min="14348" max="14348" width="12.375" style="655" customWidth="1"/>
    <col min="14349" max="14349" width="13.875" style="655" customWidth="1"/>
    <col min="14350" max="14592" width="9" style="655"/>
    <col min="14593" max="14593" width="5.125" style="655" customWidth="1"/>
    <col min="14594" max="14594" width="28" style="655" customWidth="1"/>
    <col min="14595" max="14597" width="11" style="655" customWidth="1"/>
    <col min="14598" max="14598" width="11.75" style="655" customWidth="1"/>
    <col min="14599" max="14603" width="11.375" style="655" customWidth="1"/>
    <col min="14604" max="14604" width="12.375" style="655" customWidth="1"/>
    <col min="14605" max="14605" width="13.875" style="655" customWidth="1"/>
    <col min="14606" max="14848" width="9" style="655"/>
    <col min="14849" max="14849" width="5.125" style="655" customWidth="1"/>
    <col min="14850" max="14850" width="28" style="655" customWidth="1"/>
    <col min="14851" max="14853" width="11" style="655" customWidth="1"/>
    <col min="14854" max="14854" width="11.75" style="655" customWidth="1"/>
    <col min="14855" max="14859" width="11.375" style="655" customWidth="1"/>
    <col min="14860" max="14860" width="12.375" style="655" customWidth="1"/>
    <col min="14861" max="14861" width="13.875" style="655" customWidth="1"/>
    <col min="14862" max="15104" width="9" style="655"/>
    <col min="15105" max="15105" width="5.125" style="655" customWidth="1"/>
    <col min="15106" max="15106" width="28" style="655" customWidth="1"/>
    <col min="15107" max="15109" width="11" style="655" customWidth="1"/>
    <col min="15110" max="15110" width="11.75" style="655" customWidth="1"/>
    <col min="15111" max="15115" width="11.375" style="655" customWidth="1"/>
    <col min="15116" max="15116" width="12.375" style="655" customWidth="1"/>
    <col min="15117" max="15117" width="13.875" style="655" customWidth="1"/>
    <col min="15118" max="15360" width="9" style="655"/>
    <col min="15361" max="15361" width="5.125" style="655" customWidth="1"/>
    <col min="15362" max="15362" width="28" style="655" customWidth="1"/>
    <col min="15363" max="15365" width="11" style="655" customWidth="1"/>
    <col min="15366" max="15366" width="11.75" style="655" customWidth="1"/>
    <col min="15367" max="15371" width="11.375" style="655" customWidth="1"/>
    <col min="15372" max="15372" width="12.375" style="655" customWidth="1"/>
    <col min="15373" max="15373" width="13.875" style="655" customWidth="1"/>
    <col min="15374" max="15616" width="9" style="655"/>
    <col min="15617" max="15617" width="5.125" style="655" customWidth="1"/>
    <col min="15618" max="15618" width="28" style="655" customWidth="1"/>
    <col min="15619" max="15621" width="11" style="655" customWidth="1"/>
    <col min="15622" max="15622" width="11.75" style="655" customWidth="1"/>
    <col min="15623" max="15627" width="11.375" style="655" customWidth="1"/>
    <col min="15628" max="15628" width="12.375" style="655" customWidth="1"/>
    <col min="15629" max="15629" width="13.875" style="655" customWidth="1"/>
    <col min="15630" max="15872" width="9" style="655"/>
    <col min="15873" max="15873" width="5.125" style="655" customWidth="1"/>
    <col min="15874" max="15874" width="28" style="655" customWidth="1"/>
    <col min="15875" max="15877" width="11" style="655" customWidth="1"/>
    <col min="15878" max="15878" width="11.75" style="655" customWidth="1"/>
    <col min="15879" max="15883" width="11.375" style="655" customWidth="1"/>
    <col min="15884" max="15884" width="12.375" style="655" customWidth="1"/>
    <col min="15885" max="15885" width="13.875" style="655" customWidth="1"/>
    <col min="15886" max="16128" width="9" style="655"/>
    <col min="16129" max="16129" width="5.125" style="655" customWidth="1"/>
    <col min="16130" max="16130" width="28" style="655" customWidth="1"/>
    <col min="16131" max="16133" width="11" style="655" customWidth="1"/>
    <col min="16134" max="16134" width="11.75" style="655" customWidth="1"/>
    <col min="16135" max="16139" width="11.375" style="655" customWidth="1"/>
    <col min="16140" max="16140" width="12.375" style="655" customWidth="1"/>
    <col min="16141" max="16141" width="13.875" style="655" customWidth="1"/>
    <col min="16142" max="16384" width="9" style="655"/>
  </cols>
  <sheetData>
    <row r="1" spans="1:15">
      <c r="A1" s="654" t="s">
        <v>3026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s="718" customFormat="1">
      <c r="A3" s="714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s="718" customFormat="1">
      <c r="A4" s="719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 s="718" customFormat="1">
      <c r="A5" s="721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 s="718" customFormat="1">
      <c r="A6" s="723">
        <v>1</v>
      </c>
      <c r="B6" s="724" t="s">
        <v>2224</v>
      </c>
      <c r="C6" s="725" t="s">
        <v>21</v>
      </c>
      <c r="D6" s="726"/>
      <c r="E6" s="726">
        <v>24</v>
      </c>
      <c r="F6" s="727">
        <v>99</v>
      </c>
      <c r="G6" s="726">
        <v>12</v>
      </c>
      <c r="H6" s="726">
        <v>0</v>
      </c>
      <c r="I6" s="726">
        <v>12</v>
      </c>
      <c r="J6" s="726">
        <v>0</v>
      </c>
      <c r="K6" s="726">
        <f>G6+H6+I6+J6</f>
        <v>24</v>
      </c>
      <c r="L6" s="728">
        <f>K6*F6</f>
        <v>2376</v>
      </c>
      <c r="M6" s="729">
        <f>L6</f>
        <v>2376</v>
      </c>
      <c r="N6" s="730"/>
      <c r="O6" s="730"/>
    </row>
    <row r="7" spans="1:15" s="718" customFormat="1">
      <c r="A7" s="723">
        <v>2</v>
      </c>
      <c r="B7" s="731" t="s">
        <v>2225</v>
      </c>
      <c r="C7" s="725" t="s">
        <v>2226</v>
      </c>
      <c r="D7" s="726"/>
      <c r="E7" s="726">
        <v>1200</v>
      </c>
      <c r="F7" s="727">
        <v>115</v>
      </c>
      <c r="G7" s="726">
        <v>300</v>
      </c>
      <c r="H7" s="726">
        <v>300</v>
      </c>
      <c r="I7" s="726">
        <v>300</v>
      </c>
      <c r="J7" s="726">
        <v>300</v>
      </c>
      <c r="K7" s="726">
        <f t="shared" ref="K7:K61" si="0">G7+H7+I7+J7</f>
        <v>1200</v>
      </c>
      <c r="L7" s="728">
        <f t="shared" ref="L7:L70" si="1">K7*F7</f>
        <v>138000</v>
      </c>
      <c r="M7" s="729">
        <f t="shared" ref="M7:M70" si="2">L7</f>
        <v>138000</v>
      </c>
      <c r="N7" s="730"/>
      <c r="O7" s="730"/>
    </row>
    <row r="8" spans="1:15" s="718" customFormat="1">
      <c r="A8" s="723">
        <v>3</v>
      </c>
      <c r="B8" s="724" t="s">
        <v>2227</v>
      </c>
      <c r="C8" s="725" t="s">
        <v>2226</v>
      </c>
      <c r="D8" s="726"/>
      <c r="E8" s="726">
        <v>250</v>
      </c>
      <c r="F8" s="727">
        <v>115</v>
      </c>
      <c r="G8" s="726">
        <v>125</v>
      </c>
      <c r="H8" s="726">
        <v>0</v>
      </c>
      <c r="I8" s="726">
        <v>125</v>
      </c>
      <c r="J8" s="726">
        <v>0</v>
      </c>
      <c r="K8" s="726">
        <f t="shared" si="0"/>
        <v>250</v>
      </c>
      <c r="L8" s="728">
        <f t="shared" si="1"/>
        <v>28750</v>
      </c>
      <c r="M8" s="729">
        <f t="shared" si="2"/>
        <v>28750</v>
      </c>
      <c r="N8" s="730"/>
      <c r="O8" s="730"/>
    </row>
    <row r="9" spans="1:15" s="718" customFormat="1">
      <c r="A9" s="723">
        <v>4</v>
      </c>
      <c r="B9" s="724" t="s">
        <v>2228</v>
      </c>
      <c r="C9" s="725" t="s">
        <v>2226</v>
      </c>
      <c r="D9" s="726"/>
      <c r="E9" s="726">
        <v>48</v>
      </c>
      <c r="F9" s="727">
        <v>200</v>
      </c>
      <c r="G9" s="726">
        <v>12</v>
      </c>
      <c r="H9" s="726">
        <v>12</v>
      </c>
      <c r="I9" s="726">
        <v>12</v>
      </c>
      <c r="J9" s="726">
        <v>12</v>
      </c>
      <c r="K9" s="726">
        <f t="shared" si="0"/>
        <v>48</v>
      </c>
      <c r="L9" s="728">
        <f t="shared" si="1"/>
        <v>9600</v>
      </c>
      <c r="M9" s="729">
        <f t="shared" si="2"/>
        <v>9600</v>
      </c>
      <c r="N9" s="730"/>
      <c r="O9" s="730"/>
    </row>
    <row r="10" spans="1:15" s="718" customFormat="1">
      <c r="A10" s="723">
        <v>5</v>
      </c>
      <c r="B10" s="724" t="s">
        <v>2229</v>
      </c>
      <c r="C10" s="725" t="s">
        <v>383</v>
      </c>
      <c r="D10" s="726"/>
      <c r="E10" s="726">
        <v>1600</v>
      </c>
      <c r="F10" s="727">
        <v>23</v>
      </c>
      <c r="G10" s="726">
        <v>400</v>
      </c>
      <c r="H10" s="726">
        <v>400</v>
      </c>
      <c r="I10" s="726">
        <v>400</v>
      </c>
      <c r="J10" s="726">
        <v>400</v>
      </c>
      <c r="K10" s="726">
        <f t="shared" si="0"/>
        <v>1600</v>
      </c>
      <c r="L10" s="728">
        <f t="shared" si="1"/>
        <v>36800</v>
      </c>
      <c r="M10" s="729">
        <f t="shared" si="2"/>
        <v>36800</v>
      </c>
      <c r="N10" s="730"/>
      <c r="O10" s="730"/>
    </row>
    <row r="11" spans="1:15" s="718" customFormat="1">
      <c r="A11" s="723">
        <v>6</v>
      </c>
      <c r="B11" s="724" t="s">
        <v>2230</v>
      </c>
      <c r="C11" s="725" t="s">
        <v>2231</v>
      </c>
      <c r="D11" s="726"/>
      <c r="E11" s="726">
        <v>48</v>
      </c>
      <c r="F11" s="727">
        <v>135</v>
      </c>
      <c r="G11" s="726">
        <v>12</v>
      </c>
      <c r="H11" s="726">
        <v>12</v>
      </c>
      <c r="I11" s="726">
        <v>12</v>
      </c>
      <c r="J11" s="726">
        <v>12</v>
      </c>
      <c r="K11" s="726">
        <f t="shared" si="0"/>
        <v>48</v>
      </c>
      <c r="L11" s="728">
        <f t="shared" si="1"/>
        <v>6480</v>
      </c>
      <c r="M11" s="729">
        <f t="shared" si="2"/>
        <v>6480</v>
      </c>
      <c r="N11" s="730"/>
      <c r="O11" s="730"/>
    </row>
    <row r="12" spans="1:15" s="718" customFormat="1">
      <c r="A12" s="723">
        <v>7</v>
      </c>
      <c r="B12" s="724" t="s">
        <v>2232</v>
      </c>
      <c r="C12" s="725" t="s">
        <v>230</v>
      </c>
      <c r="D12" s="726"/>
      <c r="E12" s="726">
        <v>72</v>
      </c>
      <c r="F12" s="727">
        <v>80</v>
      </c>
      <c r="G12" s="726">
        <v>12</v>
      </c>
      <c r="H12" s="726">
        <v>24</v>
      </c>
      <c r="I12" s="726">
        <v>12</v>
      </c>
      <c r="J12" s="726">
        <v>24</v>
      </c>
      <c r="K12" s="726">
        <f t="shared" si="0"/>
        <v>72</v>
      </c>
      <c r="L12" s="728">
        <f t="shared" si="1"/>
        <v>5760</v>
      </c>
      <c r="M12" s="729">
        <f t="shared" si="2"/>
        <v>5760</v>
      </c>
      <c r="N12" s="730"/>
      <c r="O12" s="730"/>
    </row>
    <row r="13" spans="1:15" s="718" customFormat="1">
      <c r="A13" s="723">
        <v>8</v>
      </c>
      <c r="B13" s="724" t="s">
        <v>2233</v>
      </c>
      <c r="C13" s="725" t="s">
        <v>2234</v>
      </c>
      <c r="D13" s="726"/>
      <c r="E13" s="726">
        <v>480</v>
      </c>
      <c r="F13" s="727">
        <v>12</v>
      </c>
      <c r="G13" s="726">
        <v>120</v>
      </c>
      <c r="H13" s="726">
        <v>120</v>
      </c>
      <c r="I13" s="726">
        <v>120</v>
      </c>
      <c r="J13" s="726">
        <v>120</v>
      </c>
      <c r="K13" s="726">
        <f t="shared" si="0"/>
        <v>480</v>
      </c>
      <c r="L13" s="728">
        <f t="shared" si="1"/>
        <v>5760</v>
      </c>
      <c r="M13" s="729">
        <f t="shared" si="2"/>
        <v>5760</v>
      </c>
      <c r="N13" s="730"/>
      <c r="O13" s="730"/>
    </row>
    <row r="14" spans="1:15" s="718" customFormat="1">
      <c r="A14" s="723">
        <v>9</v>
      </c>
      <c r="B14" s="724" t="s">
        <v>2235</v>
      </c>
      <c r="C14" s="725" t="s">
        <v>2234</v>
      </c>
      <c r="D14" s="726"/>
      <c r="E14" s="726">
        <v>432</v>
      </c>
      <c r="F14" s="727">
        <v>18</v>
      </c>
      <c r="G14" s="726">
        <v>108</v>
      </c>
      <c r="H14" s="726">
        <v>108</v>
      </c>
      <c r="I14" s="726">
        <v>108</v>
      </c>
      <c r="J14" s="726">
        <v>108</v>
      </c>
      <c r="K14" s="726">
        <f t="shared" si="0"/>
        <v>432</v>
      </c>
      <c r="L14" s="728">
        <f t="shared" si="1"/>
        <v>7776</v>
      </c>
      <c r="M14" s="729">
        <f t="shared" si="2"/>
        <v>7776</v>
      </c>
      <c r="N14" s="730"/>
      <c r="O14" s="730"/>
    </row>
    <row r="15" spans="1:15" s="718" customFormat="1">
      <c r="A15" s="723">
        <v>10</v>
      </c>
      <c r="B15" s="724" t="s">
        <v>2236</v>
      </c>
      <c r="C15" s="725" t="s">
        <v>2234</v>
      </c>
      <c r="D15" s="726"/>
      <c r="E15" s="726">
        <v>480</v>
      </c>
      <c r="F15" s="727">
        <v>12</v>
      </c>
      <c r="G15" s="726">
        <v>120</v>
      </c>
      <c r="H15" s="726">
        <v>120</v>
      </c>
      <c r="I15" s="726">
        <v>120</v>
      </c>
      <c r="J15" s="726">
        <v>120</v>
      </c>
      <c r="K15" s="726">
        <f t="shared" si="0"/>
        <v>480</v>
      </c>
      <c r="L15" s="728">
        <f t="shared" si="1"/>
        <v>5760</v>
      </c>
      <c r="M15" s="729">
        <f t="shared" si="2"/>
        <v>5760</v>
      </c>
      <c r="N15" s="730"/>
      <c r="O15" s="730"/>
    </row>
    <row r="16" spans="1:15" s="718" customFormat="1">
      <c r="A16" s="723">
        <v>11</v>
      </c>
      <c r="B16" s="724" t="s">
        <v>2237</v>
      </c>
      <c r="C16" s="725" t="s">
        <v>2234</v>
      </c>
      <c r="D16" s="726"/>
      <c r="E16" s="726">
        <v>480</v>
      </c>
      <c r="F16" s="727">
        <v>12</v>
      </c>
      <c r="G16" s="726">
        <v>120</v>
      </c>
      <c r="H16" s="726">
        <v>120</v>
      </c>
      <c r="I16" s="726">
        <v>120</v>
      </c>
      <c r="J16" s="726">
        <v>120</v>
      </c>
      <c r="K16" s="726">
        <f t="shared" si="0"/>
        <v>480</v>
      </c>
      <c r="L16" s="728">
        <f t="shared" si="1"/>
        <v>5760</v>
      </c>
      <c r="M16" s="729">
        <f t="shared" si="2"/>
        <v>5760</v>
      </c>
      <c r="N16" s="730"/>
      <c r="O16" s="730"/>
    </row>
    <row r="17" spans="1:15" s="718" customFormat="1">
      <c r="A17" s="723">
        <v>12</v>
      </c>
      <c r="B17" s="724" t="s">
        <v>2238</v>
      </c>
      <c r="C17" s="725" t="s">
        <v>2234</v>
      </c>
      <c r="D17" s="726"/>
      <c r="E17" s="726">
        <v>432</v>
      </c>
      <c r="F17" s="727">
        <v>12</v>
      </c>
      <c r="G17" s="726">
        <v>108</v>
      </c>
      <c r="H17" s="726">
        <v>108</v>
      </c>
      <c r="I17" s="726">
        <v>108</v>
      </c>
      <c r="J17" s="726">
        <v>108</v>
      </c>
      <c r="K17" s="726">
        <f t="shared" si="0"/>
        <v>432</v>
      </c>
      <c r="L17" s="728">
        <f t="shared" si="1"/>
        <v>5184</v>
      </c>
      <c r="M17" s="729">
        <f t="shared" si="2"/>
        <v>5184</v>
      </c>
      <c r="N17" s="730"/>
      <c r="O17" s="730"/>
    </row>
    <row r="18" spans="1:15" s="718" customFormat="1">
      <c r="A18" s="723">
        <v>13</v>
      </c>
      <c r="B18" s="724" t="s">
        <v>2239</v>
      </c>
      <c r="C18" s="725" t="s">
        <v>2234</v>
      </c>
      <c r="D18" s="726"/>
      <c r="E18" s="726">
        <v>432</v>
      </c>
      <c r="F18" s="727">
        <v>18</v>
      </c>
      <c r="G18" s="726">
        <v>108</v>
      </c>
      <c r="H18" s="726">
        <v>108</v>
      </c>
      <c r="I18" s="726">
        <v>108</v>
      </c>
      <c r="J18" s="726">
        <v>108</v>
      </c>
      <c r="K18" s="726">
        <f t="shared" si="0"/>
        <v>432</v>
      </c>
      <c r="L18" s="728">
        <f t="shared" si="1"/>
        <v>7776</v>
      </c>
      <c r="M18" s="729">
        <f t="shared" si="2"/>
        <v>7776</v>
      </c>
      <c r="N18" s="730"/>
      <c r="O18" s="730"/>
    </row>
    <row r="19" spans="1:15" s="718" customFormat="1">
      <c r="A19" s="723">
        <v>14</v>
      </c>
      <c r="B19" s="724" t="s">
        <v>2240</v>
      </c>
      <c r="C19" s="725" t="s">
        <v>2234</v>
      </c>
      <c r="D19" s="726"/>
      <c r="E19" s="726">
        <v>1152</v>
      </c>
      <c r="F19" s="727">
        <v>5</v>
      </c>
      <c r="G19" s="726">
        <v>288</v>
      </c>
      <c r="H19" s="726">
        <v>288</v>
      </c>
      <c r="I19" s="726">
        <v>288</v>
      </c>
      <c r="J19" s="726">
        <v>288</v>
      </c>
      <c r="K19" s="726">
        <f t="shared" si="0"/>
        <v>1152</v>
      </c>
      <c r="L19" s="728">
        <f t="shared" si="1"/>
        <v>5760</v>
      </c>
      <c r="M19" s="729">
        <f t="shared" si="2"/>
        <v>5760</v>
      </c>
      <c r="N19" s="730"/>
      <c r="O19" s="730"/>
    </row>
    <row r="20" spans="1:15" s="718" customFormat="1">
      <c r="A20" s="723">
        <v>15</v>
      </c>
      <c r="B20" s="724" t="s">
        <v>2241</v>
      </c>
      <c r="C20" s="725" t="s">
        <v>21</v>
      </c>
      <c r="D20" s="726"/>
      <c r="E20" s="726">
        <v>96</v>
      </c>
      <c r="F20" s="727">
        <v>20</v>
      </c>
      <c r="G20" s="726">
        <v>24</v>
      </c>
      <c r="H20" s="726">
        <v>24</v>
      </c>
      <c r="I20" s="726">
        <v>24</v>
      </c>
      <c r="J20" s="726">
        <v>24</v>
      </c>
      <c r="K20" s="726">
        <f t="shared" si="0"/>
        <v>96</v>
      </c>
      <c r="L20" s="728">
        <f t="shared" si="1"/>
        <v>1920</v>
      </c>
      <c r="M20" s="729">
        <f t="shared" si="2"/>
        <v>1920</v>
      </c>
      <c r="N20" s="730"/>
      <c r="O20" s="730"/>
    </row>
    <row r="21" spans="1:15" s="718" customFormat="1">
      <c r="A21" s="723">
        <v>16</v>
      </c>
      <c r="B21" s="724" t="s">
        <v>2242</v>
      </c>
      <c r="C21" s="725" t="s">
        <v>2243</v>
      </c>
      <c r="D21" s="726"/>
      <c r="E21" s="726">
        <v>200</v>
      </c>
      <c r="F21" s="727">
        <v>5</v>
      </c>
      <c r="G21" s="726">
        <v>50</v>
      </c>
      <c r="H21" s="726">
        <v>50</v>
      </c>
      <c r="I21" s="726">
        <v>50</v>
      </c>
      <c r="J21" s="726">
        <v>50</v>
      </c>
      <c r="K21" s="726">
        <f t="shared" si="0"/>
        <v>200</v>
      </c>
      <c r="L21" s="728">
        <f t="shared" si="1"/>
        <v>1000</v>
      </c>
      <c r="M21" s="729">
        <f t="shared" si="2"/>
        <v>1000</v>
      </c>
      <c r="N21" s="730"/>
      <c r="O21" s="730"/>
    </row>
    <row r="22" spans="1:15" s="718" customFormat="1">
      <c r="A22" s="723">
        <v>17</v>
      </c>
      <c r="B22" s="724" t="s">
        <v>2244</v>
      </c>
      <c r="C22" s="725" t="s">
        <v>2234</v>
      </c>
      <c r="D22" s="726"/>
      <c r="E22" s="726">
        <v>576</v>
      </c>
      <c r="F22" s="727">
        <v>49</v>
      </c>
      <c r="G22" s="726">
        <v>144</v>
      </c>
      <c r="H22" s="726">
        <v>144</v>
      </c>
      <c r="I22" s="726">
        <v>144</v>
      </c>
      <c r="J22" s="726">
        <v>144</v>
      </c>
      <c r="K22" s="726">
        <f t="shared" si="0"/>
        <v>576</v>
      </c>
      <c r="L22" s="728">
        <f t="shared" si="1"/>
        <v>28224</v>
      </c>
      <c r="M22" s="729">
        <f t="shared" si="2"/>
        <v>28224</v>
      </c>
      <c r="N22" s="730"/>
      <c r="O22" s="730"/>
    </row>
    <row r="23" spans="1:15" s="718" customFormat="1">
      <c r="A23" s="723">
        <v>18</v>
      </c>
      <c r="B23" s="724" t="s">
        <v>2245</v>
      </c>
      <c r="C23" s="725" t="s">
        <v>383</v>
      </c>
      <c r="D23" s="726"/>
      <c r="E23" s="726">
        <v>432</v>
      </c>
      <c r="F23" s="727">
        <v>25</v>
      </c>
      <c r="G23" s="726">
        <v>108</v>
      </c>
      <c r="H23" s="726">
        <v>108</v>
      </c>
      <c r="I23" s="726">
        <v>108</v>
      </c>
      <c r="J23" s="726">
        <v>108</v>
      </c>
      <c r="K23" s="726">
        <f t="shared" si="0"/>
        <v>432</v>
      </c>
      <c r="L23" s="728">
        <f t="shared" si="1"/>
        <v>10800</v>
      </c>
      <c r="M23" s="729">
        <f t="shared" si="2"/>
        <v>10800</v>
      </c>
      <c r="N23" s="730"/>
      <c r="O23" s="730"/>
    </row>
    <row r="24" spans="1:15" s="718" customFormat="1">
      <c r="A24" s="723">
        <v>19</v>
      </c>
      <c r="B24" s="724" t="s">
        <v>2246</v>
      </c>
      <c r="C24" s="725" t="s">
        <v>383</v>
      </c>
      <c r="D24" s="726"/>
      <c r="E24" s="726">
        <v>432</v>
      </c>
      <c r="F24" s="727">
        <v>35</v>
      </c>
      <c r="G24" s="726">
        <v>108</v>
      </c>
      <c r="H24" s="726">
        <v>108</v>
      </c>
      <c r="I24" s="726">
        <v>108</v>
      </c>
      <c r="J24" s="726">
        <v>108</v>
      </c>
      <c r="K24" s="726">
        <f t="shared" si="0"/>
        <v>432</v>
      </c>
      <c r="L24" s="728">
        <f t="shared" si="1"/>
        <v>15120</v>
      </c>
      <c r="M24" s="729">
        <f t="shared" si="2"/>
        <v>15120</v>
      </c>
      <c r="N24" s="730"/>
      <c r="O24" s="730"/>
    </row>
    <row r="25" spans="1:15" s="718" customFormat="1">
      <c r="A25" s="723">
        <v>20</v>
      </c>
      <c r="B25" s="724" t="s">
        <v>2247</v>
      </c>
      <c r="C25" s="725" t="s">
        <v>230</v>
      </c>
      <c r="D25" s="726"/>
      <c r="E25" s="726">
        <v>40</v>
      </c>
      <c r="F25" s="727">
        <v>350</v>
      </c>
      <c r="G25" s="726">
        <v>10</v>
      </c>
      <c r="H25" s="726">
        <v>10</v>
      </c>
      <c r="I25" s="726">
        <v>10</v>
      </c>
      <c r="J25" s="726">
        <v>10</v>
      </c>
      <c r="K25" s="726">
        <f t="shared" si="0"/>
        <v>40</v>
      </c>
      <c r="L25" s="728">
        <f t="shared" si="1"/>
        <v>14000</v>
      </c>
      <c r="M25" s="729">
        <f t="shared" si="2"/>
        <v>14000</v>
      </c>
      <c r="N25" s="730"/>
      <c r="O25" s="730"/>
    </row>
    <row r="26" spans="1:15" s="718" customFormat="1">
      <c r="A26" s="723">
        <v>21</v>
      </c>
      <c r="B26" s="724" t="s">
        <v>2248</v>
      </c>
      <c r="C26" s="725" t="s">
        <v>383</v>
      </c>
      <c r="D26" s="726"/>
      <c r="E26" s="726">
        <v>432</v>
      </c>
      <c r="F26" s="727">
        <v>20</v>
      </c>
      <c r="G26" s="726">
        <v>108</v>
      </c>
      <c r="H26" s="726">
        <v>108</v>
      </c>
      <c r="I26" s="726">
        <v>108</v>
      </c>
      <c r="J26" s="726">
        <v>108</v>
      </c>
      <c r="K26" s="726">
        <f t="shared" si="0"/>
        <v>432</v>
      </c>
      <c r="L26" s="728">
        <f t="shared" si="1"/>
        <v>8640</v>
      </c>
      <c r="M26" s="729">
        <f t="shared" si="2"/>
        <v>8640</v>
      </c>
      <c r="N26" s="730"/>
      <c r="O26" s="730"/>
    </row>
    <row r="27" spans="1:15" s="718" customFormat="1">
      <c r="A27" s="723">
        <v>22</v>
      </c>
      <c r="B27" s="724" t="s">
        <v>2249</v>
      </c>
      <c r="C27" s="725" t="s">
        <v>972</v>
      </c>
      <c r="D27" s="726"/>
      <c r="E27" s="726">
        <v>432</v>
      </c>
      <c r="F27" s="727">
        <v>78</v>
      </c>
      <c r="G27" s="726">
        <v>108</v>
      </c>
      <c r="H27" s="726">
        <v>108</v>
      </c>
      <c r="I27" s="726">
        <v>108</v>
      </c>
      <c r="J27" s="726">
        <v>108</v>
      </c>
      <c r="K27" s="726">
        <f t="shared" si="0"/>
        <v>432</v>
      </c>
      <c r="L27" s="728">
        <f t="shared" si="1"/>
        <v>33696</v>
      </c>
      <c r="M27" s="729">
        <f t="shared" si="2"/>
        <v>33696</v>
      </c>
      <c r="N27" s="730"/>
      <c r="O27" s="730"/>
    </row>
    <row r="28" spans="1:15" s="718" customFormat="1">
      <c r="A28" s="723">
        <v>23</v>
      </c>
      <c r="B28" s="724" t="s">
        <v>2250</v>
      </c>
      <c r="C28" s="725" t="s">
        <v>383</v>
      </c>
      <c r="D28" s="726"/>
      <c r="E28" s="726">
        <v>432</v>
      </c>
      <c r="F28" s="727">
        <v>25</v>
      </c>
      <c r="G28" s="726">
        <v>108</v>
      </c>
      <c r="H28" s="726">
        <v>108</v>
      </c>
      <c r="I28" s="726">
        <v>108</v>
      </c>
      <c r="J28" s="726">
        <v>108</v>
      </c>
      <c r="K28" s="726">
        <f t="shared" si="0"/>
        <v>432</v>
      </c>
      <c r="L28" s="728">
        <f t="shared" si="1"/>
        <v>10800</v>
      </c>
      <c r="M28" s="729">
        <f t="shared" si="2"/>
        <v>10800</v>
      </c>
      <c r="N28" s="730"/>
      <c r="O28" s="730"/>
    </row>
    <row r="29" spans="1:15" s="718" customFormat="1">
      <c r="A29" s="723">
        <v>24</v>
      </c>
      <c r="B29" s="724" t="s">
        <v>2251</v>
      </c>
      <c r="C29" s="725" t="s">
        <v>293</v>
      </c>
      <c r="D29" s="726"/>
      <c r="E29" s="726">
        <v>288</v>
      </c>
      <c r="F29" s="727">
        <v>12</v>
      </c>
      <c r="G29" s="726">
        <v>72</v>
      </c>
      <c r="H29" s="726">
        <v>72</v>
      </c>
      <c r="I29" s="726">
        <v>72</v>
      </c>
      <c r="J29" s="726">
        <v>72</v>
      </c>
      <c r="K29" s="726">
        <f t="shared" si="0"/>
        <v>288</v>
      </c>
      <c r="L29" s="728">
        <f t="shared" si="1"/>
        <v>3456</v>
      </c>
      <c r="M29" s="729">
        <f t="shared" si="2"/>
        <v>3456</v>
      </c>
      <c r="N29" s="730"/>
      <c r="O29" s="730"/>
    </row>
    <row r="30" spans="1:15" s="718" customFormat="1">
      <c r="A30" s="723">
        <v>25</v>
      </c>
      <c r="B30" s="724" t="s">
        <v>2252</v>
      </c>
      <c r="C30" s="725" t="s">
        <v>383</v>
      </c>
      <c r="D30" s="726"/>
      <c r="E30" s="726">
        <v>288</v>
      </c>
      <c r="F30" s="727">
        <v>20</v>
      </c>
      <c r="G30" s="726">
        <v>72</v>
      </c>
      <c r="H30" s="726">
        <v>72</v>
      </c>
      <c r="I30" s="726">
        <v>72</v>
      </c>
      <c r="J30" s="726">
        <v>72</v>
      </c>
      <c r="K30" s="726">
        <f t="shared" si="0"/>
        <v>288</v>
      </c>
      <c r="L30" s="728">
        <f t="shared" si="1"/>
        <v>5760</v>
      </c>
      <c r="M30" s="729">
        <f t="shared" si="2"/>
        <v>5760</v>
      </c>
      <c r="N30" s="730"/>
      <c r="O30" s="730"/>
    </row>
    <row r="31" spans="1:15" s="718" customFormat="1">
      <c r="A31" s="723">
        <v>26</v>
      </c>
      <c r="B31" s="724" t="s">
        <v>2253</v>
      </c>
      <c r="C31" s="725" t="s">
        <v>383</v>
      </c>
      <c r="D31" s="726"/>
      <c r="E31" s="726">
        <v>288</v>
      </c>
      <c r="F31" s="727">
        <v>40</v>
      </c>
      <c r="G31" s="726">
        <v>72</v>
      </c>
      <c r="H31" s="726">
        <v>72</v>
      </c>
      <c r="I31" s="726">
        <v>72</v>
      </c>
      <c r="J31" s="726">
        <v>72</v>
      </c>
      <c r="K31" s="726">
        <f t="shared" si="0"/>
        <v>288</v>
      </c>
      <c r="L31" s="728">
        <f t="shared" si="1"/>
        <v>11520</v>
      </c>
      <c r="M31" s="729">
        <f t="shared" si="2"/>
        <v>11520</v>
      </c>
      <c r="N31" s="730"/>
      <c r="O31" s="730"/>
    </row>
    <row r="32" spans="1:15" s="718" customFormat="1">
      <c r="A32" s="723">
        <v>27</v>
      </c>
      <c r="B32" s="724" t="s">
        <v>2254</v>
      </c>
      <c r="C32" s="725" t="s">
        <v>383</v>
      </c>
      <c r="D32" s="726"/>
      <c r="E32" s="726">
        <v>288</v>
      </c>
      <c r="F32" s="727">
        <v>180</v>
      </c>
      <c r="G32" s="726">
        <v>72</v>
      </c>
      <c r="H32" s="726">
        <v>72</v>
      </c>
      <c r="I32" s="726">
        <v>72</v>
      </c>
      <c r="J32" s="726">
        <v>72</v>
      </c>
      <c r="K32" s="726">
        <f t="shared" si="0"/>
        <v>288</v>
      </c>
      <c r="L32" s="728">
        <f t="shared" si="1"/>
        <v>51840</v>
      </c>
      <c r="M32" s="729">
        <f t="shared" si="2"/>
        <v>51840</v>
      </c>
      <c r="N32" s="730"/>
      <c r="O32" s="730"/>
    </row>
    <row r="33" spans="1:15" s="718" customFormat="1">
      <c r="A33" s="723">
        <v>28</v>
      </c>
      <c r="B33" s="724" t="s">
        <v>2255</v>
      </c>
      <c r="C33" s="725" t="s">
        <v>2234</v>
      </c>
      <c r="D33" s="726"/>
      <c r="E33" s="726">
        <v>288</v>
      </c>
      <c r="F33" s="727">
        <v>70</v>
      </c>
      <c r="G33" s="726">
        <v>72</v>
      </c>
      <c r="H33" s="726">
        <v>72</v>
      </c>
      <c r="I33" s="726">
        <v>72</v>
      </c>
      <c r="J33" s="726">
        <v>72</v>
      </c>
      <c r="K33" s="726">
        <f t="shared" si="0"/>
        <v>288</v>
      </c>
      <c r="L33" s="728">
        <f t="shared" si="1"/>
        <v>20160</v>
      </c>
      <c r="M33" s="729">
        <f t="shared" si="2"/>
        <v>20160</v>
      </c>
      <c r="N33" s="730"/>
      <c r="O33" s="730"/>
    </row>
    <row r="34" spans="1:15" s="718" customFormat="1">
      <c r="A34" s="723">
        <v>29</v>
      </c>
      <c r="B34" s="724" t="s">
        <v>2256</v>
      </c>
      <c r="C34" s="725" t="s">
        <v>225</v>
      </c>
      <c r="D34" s="726"/>
      <c r="E34" s="726">
        <v>96</v>
      </c>
      <c r="F34" s="727">
        <v>65</v>
      </c>
      <c r="G34" s="726">
        <v>24</v>
      </c>
      <c r="H34" s="726">
        <v>24</v>
      </c>
      <c r="I34" s="726">
        <v>24</v>
      </c>
      <c r="J34" s="726">
        <v>24</v>
      </c>
      <c r="K34" s="726">
        <f t="shared" si="0"/>
        <v>96</v>
      </c>
      <c r="L34" s="728">
        <f t="shared" si="1"/>
        <v>6240</v>
      </c>
      <c r="M34" s="729">
        <f t="shared" si="2"/>
        <v>6240</v>
      </c>
      <c r="N34" s="730"/>
      <c r="O34" s="730"/>
    </row>
    <row r="35" spans="1:15" s="718" customFormat="1">
      <c r="A35" s="723">
        <v>30</v>
      </c>
      <c r="B35" s="724" t="s">
        <v>2257</v>
      </c>
      <c r="C35" s="725" t="s">
        <v>225</v>
      </c>
      <c r="D35" s="726"/>
      <c r="E35" s="726">
        <v>240</v>
      </c>
      <c r="F35" s="727">
        <v>18</v>
      </c>
      <c r="G35" s="726">
        <v>60</v>
      </c>
      <c r="H35" s="726">
        <v>60</v>
      </c>
      <c r="I35" s="726">
        <v>60</v>
      </c>
      <c r="J35" s="726">
        <v>60</v>
      </c>
      <c r="K35" s="726">
        <f t="shared" si="0"/>
        <v>240</v>
      </c>
      <c r="L35" s="728">
        <f t="shared" si="1"/>
        <v>4320</v>
      </c>
      <c r="M35" s="729">
        <f t="shared" si="2"/>
        <v>4320</v>
      </c>
      <c r="N35" s="730"/>
      <c r="O35" s="730"/>
    </row>
    <row r="36" spans="1:15" s="718" customFormat="1">
      <c r="A36" s="723">
        <v>31</v>
      </c>
      <c r="B36" s="724" t="s">
        <v>2258</v>
      </c>
      <c r="C36" s="725" t="s">
        <v>225</v>
      </c>
      <c r="D36" s="726"/>
      <c r="E36" s="726">
        <v>240</v>
      </c>
      <c r="F36" s="727">
        <v>28</v>
      </c>
      <c r="G36" s="726">
        <v>60</v>
      </c>
      <c r="H36" s="726">
        <v>60</v>
      </c>
      <c r="I36" s="726">
        <v>60</v>
      </c>
      <c r="J36" s="726">
        <v>60</v>
      </c>
      <c r="K36" s="726">
        <f t="shared" si="0"/>
        <v>240</v>
      </c>
      <c r="L36" s="728">
        <f t="shared" si="1"/>
        <v>6720</v>
      </c>
      <c r="M36" s="729">
        <f t="shared" si="2"/>
        <v>6720</v>
      </c>
      <c r="N36" s="730"/>
      <c r="O36" s="730"/>
    </row>
    <row r="37" spans="1:15" s="718" customFormat="1">
      <c r="A37" s="723">
        <v>32</v>
      </c>
      <c r="B37" s="724" t="s">
        <v>2259</v>
      </c>
      <c r="C37" s="725" t="s">
        <v>225</v>
      </c>
      <c r="D37" s="726"/>
      <c r="E37" s="726">
        <v>1000</v>
      </c>
      <c r="F37" s="727">
        <v>5</v>
      </c>
      <c r="G37" s="726">
        <v>250</v>
      </c>
      <c r="H37" s="726">
        <v>250</v>
      </c>
      <c r="I37" s="726">
        <v>250</v>
      </c>
      <c r="J37" s="726">
        <v>250</v>
      </c>
      <c r="K37" s="726">
        <f t="shared" si="0"/>
        <v>1000</v>
      </c>
      <c r="L37" s="728">
        <f t="shared" si="1"/>
        <v>5000</v>
      </c>
      <c r="M37" s="729">
        <f t="shared" si="2"/>
        <v>5000</v>
      </c>
      <c r="N37" s="730"/>
      <c r="O37" s="730"/>
    </row>
    <row r="38" spans="1:15" s="718" customFormat="1">
      <c r="A38" s="723">
        <v>33</v>
      </c>
      <c r="B38" s="724" t="s">
        <v>2260</v>
      </c>
      <c r="C38" s="725" t="s">
        <v>2261</v>
      </c>
      <c r="D38" s="726"/>
      <c r="E38" s="726">
        <v>200</v>
      </c>
      <c r="F38" s="727">
        <v>30</v>
      </c>
      <c r="G38" s="726">
        <v>50</v>
      </c>
      <c r="H38" s="726">
        <v>50</v>
      </c>
      <c r="I38" s="726">
        <v>50</v>
      </c>
      <c r="J38" s="726">
        <v>50</v>
      </c>
      <c r="K38" s="726">
        <f t="shared" si="0"/>
        <v>200</v>
      </c>
      <c r="L38" s="728">
        <f t="shared" si="1"/>
        <v>6000</v>
      </c>
      <c r="M38" s="729">
        <f t="shared" si="2"/>
        <v>6000</v>
      </c>
      <c r="N38" s="730"/>
      <c r="O38" s="730"/>
    </row>
    <row r="39" spans="1:15" s="718" customFormat="1">
      <c r="A39" s="723">
        <v>34</v>
      </c>
      <c r="B39" s="724" t="s">
        <v>2262</v>
      </c>
      <c r="C39" s="725" t="s">
        <v>2261</v>
      </c>
      <c r="D39" s="726"/>
      <c r="E39" s="726">
        <v>100</v>
      </c>
      <c r="F39" s="727">
        <v>210</v>
      </c>
      <c r="G39" s="726">
        <v>25</v>
      </c>
      <c r="H39" s="726">
        <v>25</v>
      </c>
      <c r="I39" s="726">
        <v>25</v>
      </c>
      <c r="J39" s="726">
        <v>25</v>
      </c>
      <c r="K39" s="726">
        <f t="shared" si="0"/>
        <v>100</v>
      </c>
      <c r="L39" s="728">
        <f t="shared" si="1"/>
        <v>21000</v>
      </c>
      <c r="M39" s="729">
        <f t="shared" si="2"/>
        <v>21000</v>
      </c>
      <c r="N39" s="730"/>
      <c r="O39" s="730"/>
    </row>
    <row r="40" spans="1:15" s="718" customFormat="1">
      <c r="A40" s="723">
        <v>35</v>
      </c>
      <c r="B40" s="724" t="s">
        <v>2263</v>
      </c>
      <c r="C40" s="725" t="s">
        <v>2261</v>
      </c>
      <c r="D40" s="726"/>
      <c r="E40" s="726">
        <v>100</v>
      </c>
      <c r="F40" s="727">
        <v>125</v>
      </c>
      <c r="G40" s="726">
        <v>25</v>
      </c>
      <c r="H40" s="726">
        <v>25</v>
      </c>
      <c r="I40" s="726">
        <v>25</v>
      </c>
      <c r="J40" s="726">
        <v>25</v>
      </c>
      <c r="K40" s="726">
        <f t="shared" si="0"/>
        <v>100</v>
      </c>
      <c r="L40" s="728">
        <f t="shared" si="1"/>
        <v>12500</v>
      </c>
      <c r="M40" s="729">
        <f t="shared" si="2"/>
        <v>12500</v>
      </c>
      <c r="N40" s="730"/>
      <c r="O40" s="730"/>
    </row>
    <row r="41" spans="1:15" s="718" customFormat="1">
      <c r="A41" s="723">
        <v>36</v>
      </c>
      <c r="B41" s="724" t="s">
        <v>2264</v>
      </c>
      <c r="C41" s="725" t="s">
        <v>2265</v>
      </c>
      <c r="D41" s="726"/>
      <c r="E41" s="726">
        <v>144</v>
      </c>
      <c r="F41" s="727">
        <v>32</v>
      </c>
      <c r="G41" s="726">
        <v>36</v>
      </c>
      <c r="H41" s="726">
        <v>36</v>
      </c>
      <c r="I41" s="726">
        <v>36</v>
      </c>
      <c r="J41" s="726">
        <v>36</v>
      </c>
      <c r="K41" s="726">
        <f t="shared" si="0"/>
        <v>144</v>
      </c>
      <c r="L41" s="728">
        <f t="shared" si="1"/>
        <v>4608</v>
      </c>
      <c r="M41" s="729">
        <f t="shared" si="2"/>
        <v>4608</v>
      </c>
      <c r="N41" s="730"/>
      <c r="O41" s="730"/>
    </row>
    <row r="42" spans="1:15" s="718" customFormat="1">
      <c r="A42" s="723">
        <v>37</v>
      </c>
      <c r="B42" s="724" t="s">
        <v>2266</v>
      </c>
      <c r="C42" s="725" t="s">
        <v>2265</v>
      </c>
      <c r="D42" s="726"/>
      <c r="E42" s="726">
        <v>1728</v>
      </c>
      <c r="F42" s="727">
        <v>35</v>
      </c>
      <c r="G42" s="726">
        <v>432</v>
      </c>
      <c r="H42" s="726">
        <v>432</v>
      </c>
      <c r="I42" s="726">
        <v>432</v>
      </c>
      <c r="J42" s="726">
        <v>432</v>
      </c>
      <c r="K42" s="726">
        <f t="shared" si="0"/>
        <v>1728</v>
      </c>
      <c r="L42" s="728">
        <f t="shared" si="1"/>
        <v>60480</v>
      </c>
      <c r="M42" s="729">
        <f t="shared" si="2"/>
        <v>60480</v>
      </c>
      <c r="N42" s="730"/>
      <c r="O42" s="730"/>
    </row>
    <row r="43" spans="1:15" s="718" customFormat="1">
      <c r="A43" s="723">
        <v>38</v>
      </c>
      <c r="B43" s="724" t="s">
        <v>2267</v>
      </c>
      <c r="C43" s="725" t="s">
        <v>2265</v>
      </c>
      <c r="D43" s="726"/>
      <c r="E43" s="726">
        <v>87.666666666666671</v>
      </c>
      <c r="F43" s="727">
        <v>22</v>
      </c>
      <c r="G43" s="726">
        <v>22</v>
      </c>
      <c r="H43" s="726">
        <v>22</v>
      </c>
      <c r="I43" s="726">
        <v>22</v>
      </c>
      <c r="J43" s="726">
        <v>22</v>
      </c>
      <c r="K43" s="726">
        <f t="shared" si="0"/>
        <v>88</v>
      </c>
      <c r="L43" s="728">
        <f t="shared" si="1"/>
        <v>1936</v>
      </c>
      <c r="M43" s="729">
        <f t="shared" si="2"/>
        <v>1936</v>
      </c>
      <c r="N43" s="730"/>
      <c r="O43" s="730"/>
    </row>
    <row r="44" spans="1:15" s="718" customFormat="1">
      <c r="A44" s="723">
        <v>39</v>
      </c>
      <c r="B44" s="724" t="s">
        <v>2268</v>
      </c>
      <c r="C44" s="725" t="s">
        <v>2265</v>
      </c>
      <c r="D44" s="726"/>
      <c r="E44" s="726">
        <v>1152</v>
      </c>
      <c r="F44" s="727">
        <v>35</v>
      </c>
      <c r="G44" s="726">
        <v>288</v>
      </c>
      <c r="H44" s="726">
        <v>288</v>
      </c>
      <c r="I44" s="726">
        <v>288</v>
      </c>
      <c r="J44" s="726">
        <v>288</v>
      </c>
      <c r="K44" s="726">
        <f t="shared" si="0"/>
        <v>1152</v>
      </c>
      <c r="L44" s="728">
        <f t="shared" si="1"/>
        <v>40320</v>
      </c>
      <c r="M44" s="729">
        <f t="shared" si="2"/>
        <v>40320</v>
      </c>
      <c r="N44" s="730"/>
      <c r="O44" s="730"/>
    </row>
    <row r="45" spans="1:15" s="718" customFormat="1">
      <c r="A45" s="723">
        <v>40</v>
      </c>
      <c r="B45" s="724" t="s">
        <v>2269</v>
      </c>
      <c r="C45" s="725" t="s">
        <v>2265</v>
      </c>
      <c r="D45" s="726"/>
      <c r="E45" s="726">
        <v>30</v>
      </c>
      <c r="F45" s="727">
        <v>26</v>
      </c>
      <c r="G45" s="726">
        <v>0</v>
      </c>
      <c r="H45" s="726">
        <v>15</v>
      </c>
      <c r="I45" s="726">
        <v>0</v>
      </c>
      <c r="J45" s="726">
        <v>15</v>
      </c>
      <c r="K45" s="726">
        <f t="shared" si="0"/>
        <v>30</v>
      </c>
      <c r="L45" s="728">
        <f t="shared" si="1"/>
        <v>780</v>
      </c>
      <c r="M45" s="729">
        <f t="shared" si="2"/>
        <v>780</v>
      </c>
      <c r="N45" s="730"/>
      <c r="O45" s="730"/>
    </row>
    <row r="46" spans="1:15" s="718" customFormat="1">
      <c r="A46" s="723">
        <v>41</v>
      </c>
      <c r="B46" s="724" t="s">
        <v>2270</v>
      </c>
      <c r="C46" s="725" t="s">
        <v>2271</v>
      </c>
      <c r="D46" s="726"/>
      <c r="E46" s="726">
        <v>288</v>
      </c>
      <c r="F46" s="727">
        <v>75</v>
      </c>
      <c r="G46" s="726">
        <v>72</v>
      </c>
      <c r="H46" s="726">
        <v>72</v>
      </c>
      <c r="I46" s="726">
        <v>72</v>
      </c>
      <c r="J46" s="726">
        <v>72</v>
      </c>
      <c r="K46" s="726">
        <f t="shared" si="0"/>
        <v>288</v>
      </c>
      <c r="L46" s="728">
        <f t="shared" si="1"/>
        <v>21600</v>
      </c>
      <c r="M46" s="729">
        <f t="shared" si="2"/>
        <v>21600</v>
      </c>
      <c r="N46" s="730"/>
      <c r="O46" s="730"/>
    </row>
    <row r="47" spans="1:15" s="718" customFormat="1">
      <c r="A47" s="723">
        <v>42</v>
      </c>
      <c r="B47" s="724" t="s">
        <v>2272</v>
      </c>
      <c r="C47" s="725" t="s">
        <v>2271</v>
      </c>
      <c r="D47" s="726"/>
      <c r="E47" s="726">
        <v>96</v>
      </c>
      <c r="F47" s="727">
        <v>110</v>
      </c>
      <c r="G47" s="726">
        <v>24</v>
      </c>
      <c r="H47" s="726">
        <v>24</v>
      </c>
      <c r="I47" s="726">
        <v>24</v>
      </c>
      <c r="J47" s="726">
        <v>24</v>
      </c>
      <c r="K47" s="726">
        <f t="shared" si="0"/>
        <v>96</v>
      </c>
      <c r="L47" s="728">
        <f t="shared" si="1"/>
        <v>10560</v>
      </c>
      <c r="M47" s="729">
        <f t="shared" si="2"/>
        <v>10560</v>
      </c>
      <c r="N47" s="730"/>
      <c r="O47" s="730"/>
    </row>
    <row r="48" spans="1:15" s="718" customFormat="1">
      <c r="A48" s="723">
        <v>43</v>
      </c>
      <c r="B48" s="724" t="s">
        <v>2273</v>
      </c>
      <c r="C48" s="725" t="s">
        <v>225</v>
      </c>
      <c r="D48" s="726"/>
      <c r="E48" s="726">
        <v>1440</v>
      </c>
      <c r="F48" s="727">
        <v>6</v>
      </c>
      <c r="G48" s="726">
        <v>360</v>
      </c>
      <c r="H48" s="726">
        <v>360</v>
      </c>
      <c r="I48" s="726">
        <v>360</v>
      </c>
      <c r="J48" s="726">
        <v>360</v>
      </c>
      <c r="K48" s="726">
        <f t="shared" si="0"/>
        <v>1440</v>
      </c>
      <c r="L48" s="728">
        <f t="shared" si="1"/>
        <v>8640</v>
      </c>
      <c r="M48" s="729">
        <f t="shared" si="2"/>
        <v>8640</v>
      </c>
      <c r="N48" s="730"/>
      <c r="O48" s="730"/>
    </row>
    <row r="49" spans="1:15" s="718" customFormat="1">
      <c r="A49" s="723">
        <v>44</v>
      </c>
      <c r="B49" s="724" t="s">
        <v>2274</v>
      </c>
      <c r="C49" s="725" t="s">
        <v>225</v>
      </c>
      <c r="D49" s="726"/>
      <c r="E49" s="726">
        <v>864</v>
      </c>
      <c r="F49" s="727">
        <v>10</v>
      </c>
      <c r="G49" s="726">
        <v>216</v>
      </c>
      <c r="H49" s="726">
        <v>216</v>
      </c>
      <c r="I49" s="726">
        <v>216</v>
      </c>
      <c r="J49" s="726">
        <v>216</v>
      </c>
      <c r="K49" s="726">
        <f t="shared" si="0"/>
        <v>864</v>
      </c>
      <c r="L49" s="728">
        <f t="shared" si="1"/>
        <v>8640</v>
      </c>
      <c r="M49" s="729">
        <f t="shared" si="2"/>
        <v>8640</v>
      </c>
      <c r="N49" s="730"/>
      <c r="O49" s="730"/>
    </row>
    <row r="50" spans="1:15" s="718" customFormat="1">
      <c r="A50" s="723">
        <v>45</v>
      </c>
      <c r="B50" s="724" t="s">
        <v>2275</v>
      </c>
      <c r="C50" s="725" t="s">
        <v>2271</v>
      </c>
      <c r="D50" s="726"/>
      <c r="E50" s="726">
        <v>24</v>
      </c>
      <c r="F50" s="727">
        <v>35</v>
      </c>
      <c r="G50" s="726">
        <v>0</v>
      </c>
      <c r="H50" s="726">
        <v>12</v>
      </c>
      <c r="I50" s="726">
        <v>0</v>
      </c>
      <c r="J50" s="726">
        <v>12</v>
      </c>
      <c r="K50" s="726">
        <f t="shared" si="0"/>
        <v>24</v>
      </c>
      <c r="L50" s="728">
        <f t="shared" si="1"/>
        <v>840</v>
      </c>
      <c r="M50" s="729">
        <f t="shared" si="2"/>
        <v>840</v>
      </c>
      <c r="N50" s="730"/>
      <c r="O50" s="730"/>
    </row>
    <row r="51" spans="1:15" s="718" customFormat="1">
      <c r="A51" s="723">
        <v>46</v>
      </c>
      <c r="B51" s="724" t="s">
        <v>2276</v>
      </c>
      <c r="C51" s="725" t="s">
        <v>2271</v>
      </c>
      <c r="D51" s="726"/>
      <c r="E51" s="726">
        <v>24</v>
      </c>
      <c r="F51" s="727">
        <v>35</v>
      </c>
      <c r="G51" s="726">
        <v>0</v>
      </c>
      <c r="H51" s="726">
        <v>12</v>
      </c>
      <c r="I51" s="726">
        <v>0</v>
      </c>
      <c r="J51" s="726">
        <v>12</v>
      </c>
      <c r="K51" s="726">
        <f t="shared" si="0"/>
        <v>24</v>
      </c>
      <c r="L51" s="728">
        <f t="shared" si="1"/>
        <v>840</v>
      </c>
      <c r="M51" s="729">
        <f t="shared" si="2"/>
        <v>840</v>
      </c>
      <c r="N51" s="730"/>
      <c r="O51" s="730"/>
    </row>
    <row r="52" spans="1:15" s="718" customFormat="1">
      <c r="A52" s="723">
        <v>47</v>
      </c>
      <c r="B52" s="724" t="s">
        <v>2277</v>
      </c>
      <c r="C52" s="725" t="s">
        <v>2231</v>
      </c>
      <c r="D52" s="726"/>
      <c r="E52" s="726">
        <v>24</v>
      </c>
      <c r="F52" s="727">
        <v>87</v>
      </c>
      <c r="G52" s="726">
        <v>12</v>
      </c>
      <c r="H52" s="726">
        <v>0</v>
      </c>
      <c r="I52" s="726">
        <v>12</v>
      </c>
      <c r="J52" s="726">
        <v>0</v>
      </c>
      <c r="K52" s="726">
        <f t="shared" si="0"/>
        <v>24</v>
      </c>
      <c r="L52" s="728">
        <f t="shared" si="1"/>
        <v>2088</v>
      </c>
      <c r="M52" s="729">
        <f t="shared" si="2"/>
        <v>2088</v>
      </c>
      <c r="N52" s="730"/>
      <c r="O52" s="730"/>
    </row>
    <row r="53" spans="1:15" s="718" customFormat="1">
      <c r="A53" s="723">
        <v>48</v>
      </c>
      <c r="B53" s="724" t="s">
        <v>2278</v>
      </c>
      <c r="C53" s="725" t="s">
        <v>2231</v>
      </c>
      <c r="D53" s="726"/>
      <c r="E53" s="726">
        <v>1</v>
      </c>
      <c r="F53" s="727">
        <v>130</v>
      </c>
      <c r="G53" s="726">
        <v>0</v>
      </c>
      <c r="H53" s="726">
        <v>0</v>
      </c>
      <c r="I53" s="726">
        <v>0</v>
      </c>
      <c r="J53" s="726">
        <v>1</v>
      </c>
      <c r="K53" s="726">
        <f t="shared" si="0"/>
        <v>1</v>
      </c>
      <c r="L53" s="728">
        <f t="shared" si="1"/>
        <v>130</v>
      </c>
      <c r="M53" s="729">
        <f t="shared" si="2"/>
        <v>130</v>
      </c>
      <c r="N53" s="730"/>
      <c r="O53" s="730"/>
    </row>
    <row r="54" spans="1:15" s="718" customFormat="1">
      <c r="A54" s="723">
        <v>49</v>
      </c>
      <c r="B54" s="724" t="s">
        <v>2279</v>
      </c>
      <c r="C54" s="725" t="s">
        <v>2231</v>
      </c>
      <c r="D54" s="726"/>
      <c r="E54" s="726">
        <v>24</v>
      </c>
      <c r="F54" s="727">
        <v>95</v>
      </c>
      <c r="G54" s="726">
        <v>12</v>
      </c>
      <c r="H54" s="726">
        <v>0</v>
      </c>
      <c r="I54" s="726">
        <v>12</v>
      </c>
      <c r="J54" s="726">
        <v>0</v>
      </c>
      <c r="K54" s="726">
        <f t="shared" si="0"/>
        <v>24</v>
      </c>
      <c r="L54" s="728">
        <f t="shared" si="1"/>
        <v>2280</v>
      </c>
      <c r="M54" s="729">
        <f t="shared" si="2"/>
        <v>2280</v>
      </c>
      <c r="N54" s="730"/>
      <c r="O54" s="730"/>
    </row>
    <row r="55" spans="1:15" s="718" customFormat="1">
      <c r="A55" s="723">
        <v>50</v>
      </c>
      <c r="B55" s="724" t="s">
        <v>2280</v>
      </c>
      <c r="C55" s="725" t="s">
        <v>230</v>
      </c>
      <c r="D55" s="726"/>
      <c r="E55" s="726">
        <v>20</v>
      </c>
      <c r="F55" s="727">
        <v>120</v>
      </c>
      <c r="G55" s="726">
        <v>10</v>
      </c>
      <c r="H55" s="726">
        <v>0</v>
      </c>
      <c r="I55" s="726">
        <v>10</v>
      </c>
      <c r="J55" s="726">
        <v>0</v>
      </c>
      <c r="K55" s="726">
        <f t="shared" si="0"/>
        <v>20</v>
      </c>
      <c r="L55" s="728">
        <f t="shared" si="1"/>
        <v>2400</v>
      </c>
      <c r="M55" s="729">
        <f t="shared" si="2"/>
        <v>2400</v>
      </c>
      <c r="N55" s="730"/>
      <c r="O55" s="730"/>
    </row>
    <row r="56" spans="1:15" s="718" customFormat="1">
      <c r="A56" s="723">
        <v>51</v>
      </c>
      <c r="B56" s="724" t="s">
        <v>2281</v>
      </c>
      <c r="C56" s="725" t="s">
        <v>2226</v>
      </c>
      <c r="D56" s="726"/>
      <c r="E56" s="726">
        <v>6</v>
      </c>
      <c r="F56" s="727">
        <v>150</v>
      </c>
      <c r="G56" s="726">
        <v>0</v>
      </c>
      <c r="H56" s="726">
        <v>3</v>
      </c>
      <c r="I56" s="726">
        <v>0</v>
      </c>
      <c r="J56" s="726">
        <v>3</v>
      </c>
      <c r="K56" s="726">
        <f t="shared" si="0"/>
        <v>6</v>
      </c>
      <c r="L56" s="728">
        <f t="shared" si="1"/>
        <v>900</v>
      </c>
      <c r="M56" s="729">
        <f t="shared" si="2"/>
        <v>900</v>
      </c>
      <c r="N56" s="730"/>
      <c r="O56" s="730"/>
    </row>
    <row r="57" spans="1:15" s="718" customFormat="1">
      <c r="A57" s="723">
        <v>52</v>
      </c>
      <c r="B57" s="724" t="s">
        <v>2282</v>
      </c>
      <c r="C57" s="725" t="s">
        <v>230</v>
      </c>
      <c r="D57" s="726"/>
      <c r="E57" s="726">
        <v>50</v>
      </c>
      <c r="F57" s="727">
        <v>95</v>
      </c>
      <c r="G57" s="726">
        <v>20</v>
      </c>
      <c r="H57" s="726">
        <v>5</v>
      </c>
      <c r="I57" s="726">
        <v>20</v>
      </c>
      <c r="J57" s="726">
        <v>5</v>
      </c>
      <c r="K57" s="726">
        <f t="shared" si="0"/>
        <v>50</v>
      </c>
      <c r="L57" s="728">
        <f t="shared" si="1"/>
        <v>4750</v>
      </c>
      <c r="M57" s="729">
        <f t="shared" si="2"/>
        <v>4750</v>
      </c>
      <c r="N57" s="730"/>
      <c r="O57" s="730"/>
    </row>
    <row r="58" spans="1:15" s="718" customFormat="1">
      <c r="A58" s="723">
        <v>53</v>
      </c>
      <c r="B58" s="724" t="s">
        <v>2283</v>
      </c>
      <c r="C58" s="725" t="s">
        <v>225</v>
      </c>
      <c r="D58" s="726"/>
      <c r="E58" s="726">
        <v>30</v>
      </c>
      <c r="F58" s="727">
        <v>25</v>
      </c>
      <c r="G58" s="726">
        <v>10</v>
      </c>
      <c r="H58" s="726">
        <v>10</v>
      </c>
      <c r="I58" s="726">
        <v>10</v>
      </c>
      <c r="J58" s="726">
        <v>0</v>
      </c>
      <c r="K58" s="726">
        <f t="shared" si="0"/>
        <v>30</v>
      </c>
      <c r="L58" s="728">
        <f t="shared" si="1"/>
        <v>750</v>
      </c>
      <c r="M58" s="729">
        <f t="shared" si="2"/>
        <v>750</v>
      </c>
      <c r="N58" s="730"/>
      <c r="O58" s="730"/>
    </row>
    <row r="59" spans="1:15" s="718" customFormat="1">
      <c r="A59" s="723">
        <v>54</v>
      </c>
      <c r="B59" s="724" t="s">
        <v>2284</v>
      </c>
      <c r="C59" s="725" t="s">
        <v>21</v>
      </c>
      <c r="D59" s="726"/>
      <c r="E59" s="726">
        <v>72</v>
      </c>
      <c r="F59" s="727">
        <v>55</v>
      </c>
      <c r="G59" s="726">
        <v>0</v>
      </c>
      <c r="H59" s="726">
        <v>36</v>
      </c>
      <c r="I59" s="726">
        <v>0</v>
      </c>
      <c r="J59" s="726">
        <v>36</v>
      </c>
      <c r="K59" s="726">
        <f t="shared" si="0"/>
        <v>72</v>
      </c>
      <c r="L59" s="728">
        <f t="shared" si="1"/>
        <v>3960</v>
      </c>
      <c r="M59" s="729">
        <f t="shared" si="2"/>
        <v>3960</v>
      </c>
      <c r="N59" s="730"/>
      <c r="O59" s="730"/>
    </row>
    <row r="60" spans="1:15" s="718" customFormat="1">
      <c r="A60" s="723">
        <v>55</v>
      </c>
      <c r="B60" s="724" t="s">
        <v>2285</v>
      </c>
      <c r="C60" s="725" t="s">
        <v>2243</v>
      </c>
      <c r="D60" s="726"/>
      <c r="E60" s="726">
        <v>36</v>
      </c>
      <c r="F60" s="727">
        <v>30</v>
      </c>
      <c r="G60" s="726">
        <v>0</v>
      </c>
      <c r="H60" s="726">
        <v>24</v>
      </c>
      <c r="I60" s="726">
        <v>0</v>
      </c>
      <c r="J60" s="726">
        <v>12</v>
      </c>
      <c r="K60" s="726">
        <f t="shared" si="0"/>
        <v>36</v>
      </c>
      <c r="L60" s="728">
        <f t="shared" si="1"/>
        <v>1080</v>
      </c>
      <c r="M60" s="729">
        <f t="shared" si="2"/>
        <v>1080</v>
      </c>
      <c r="N60" s="730"/>
      <c r="O60" s="730"/>
    </row>
    <row r="61" spans="1:15" s="718" customFormat="1">
      <c r="A61" s="723">
        <v>56</v>
      </c>
      <c r="B61" s="724" t="s">
        <v>2286</v>
      </c>
      <c r="C61" s="725" t="s">
        <v>293</v>
      </c>
      <c r="D61" s="726"/>
      <c r="E61" s="726">
        <v>10</v>
      </c>
      <c r="F61" s="727">
        <v>10</v>
      </c>
      <c r="G61" s="726">
        <v>0</v>
      </c>
      <c r="H61" s="726">
        <v>0</v>
      </c>
      <c r="I61" s="732">
        <v>5</v>
      </c>
      <c r="J61" s="726">
        <v>5</v>
      </c>
      <c r="K61" s="726">
        <f t="shared" si="0"/>
        <v>10</v>
      </c>
      <c r="L61" s="728">
        <f t="shared" si="1"/>
        <v>100</v>
      </c>
      <c r="M61" s="729">
        <f t="shared" si="2"/>
        <v>100</v>
      </c>
      <c r="N61" s="730"/>
      <c r="O61" s="730"/>
    </row>
    <row r="62" spans="1:15" s="718" customFormat="1">
      <c r="A62" s="723">
        <v>57</v>
      </c>
      <c r="B62" s="733" t="s">
        <v>2287</v>
      </c>
      <c r="C62" s="734" t="s">
        <v>293</v>
      </c>
      <c r="D62" s="735"/>
      <c r="E62" s="736">
        <v>12</v>
      </c>
      <c r="F62" s="737">
        <v>10</v>
      </c>
      <c r="G62" s="735">
        <v>0</v>
      </c>
      <c r="H62" s="735">
        <v>0</v>
      </c>
      <c r="I62" s="738">
        <v>6</v>
      </c>
      <c r="J62" s="735">
        <v>6</v>
      </c>
      <c r="K62" s="726">
        <v>12</v>
      </c>
      <c r="L62" s="739">
        <f t="shared" si="1"/>
        <v>120</v>
      </c>
      <c r="M62" s="740">
        <f t="shared" si="2"/>
        <v>120</v>
      </c>
      <c r="N62" s="730"/>
      <c r="O62" s="730"/>
    </row>
    <row r="63" spans="1:15" s="718" customFormat="1">
      <c r="A63" s="723">
        <v>58</v>
      </c>
      <c r="B63" s="733" t="s">
        <v>2288</v>
      </c>
      <c r="C63" s="734" t="s">
        <v>2289</v>
      </c>
      <c r="D63" s="741">
        <v>0</v>
      </c>
      <c r="E63" s="742">
        <v>10</v>
      </c>
      <c r="F63" s="743">
        <v>450</v>
      </c>
      <c r="G63" s="741">
        <v>0</v>
      </c>
      <c r="H63" s="741">
        <v>5</v>
      </c>
      <c r="I63" s="744">
        <v>5</v>
      </c>
      <c r="J63" s="744">
        <v>0</v>
      </c>
      <c r="K63" s="742">
        <v>10</v>
      </c>
      <c r="L63" s="739">
        <f t="shared" si="1"/>
        <v>4500</v>
      </c>
      <c r="M63" s="740">
        <f t="shared" si="2"/>
        <v>4500</v>
      </c>
      <c r="N63" s="730"/>
      <c r="O63" s="730"/>
    </row>
    <row r="64" spans="1:15" s="718" customFormat="1">
      <c r="A64" s="723">
        <v>59</v>
      </c>
      <c r="B64" s="733" t="s">
        <v>2290</v>
      </c>
      <c r="C64" s="734" t="s">
        <v>2226</v>
      </c>
      <c r="D64" s="741">
        <v>0</v>
      </c>
      <c r="E64" s="745">
        <v>162</v>
      </c>
      <c r="F64" s="743">
        <v>55</v>
      </c>
      <c r="G64" s="741">
        <v>0</v>
      </c>
      <c r="H64" s="741">
        <v>81</v>
      </c>
      <c r="I64" s="744">
        <v>81</v>
      </c>
      <c r="J64" s="744">
        <v>0</v>
      </c>
      <c r="K64" s="745">
        <v>162</v>
      </c>
      <c r="L64" s="739">
        <f t="shared" si="1"/>
        <v>8910</v>
      </c>
      <c r="M64" s="740">
        <f t="shared" si="2"/>
        <v>8910</v>
      </c>
      <c r="N64" s="730"/>
      <c r="O64" s="730"/>
    </row>
    <row r="65" spans="1:15" s="718" customFormat="1">
      <c r="A65" s="723">
        <v>60</v>
      </c>
      <c r="B65" s="733" t="s">
        <v>2291</v>
      </c>
      <c r="C65" s="734" t="s">
        <v>595</v>
      </c>
      <c r="D65" s="741">
        <v>0</v>
      </c>
      <c r="E65" s="745">
        <v>8</v>
      </c>
      <c r="F65" s="743">
        <v>35</v>
      </c>
      <c r="G65" s="741">
        <v>2</v>
      </c>
      <c r="H65" s="741">
        <v>2</v>
      </c>
      <c r="I65" s="744">
        <v>2</v>
      </c>
      <c r="J65" s="744">
        <v>2</v>
      </c>
      <c r="K65" s="745">
        <v>8</v>
      </c>
      <c r="L65" s="739">
        <f t="shared" si="1"/>
        <v>280</v>
      </c>
      <c r="M65" s="740">
        <f t="shared" si="2"/>
        <v>280</v>
      </c>
      <c r="N65" s="730"/>
      <c r="O65" s="730"/>
    </row>
    <row r="66" spans="1:15" s="718" customFormat="1">
      <c r="A66" s="723">
        <v>61</v>
      </c>
      <c r="B66" s="733" t="s">
        <v>2292</v>
      </c>
      <c r="C66" s="734" t="s">
        <v>595</v>
      </c>
      <c r="D66" s="741">
        <v>0</v>
      </c>
      <c r="E66" s="745">
        <v>10</v>
      </c>
      <c r="F66" s="743">
        <v>150</v>
      </c>
      <c r="G66" s="741">
        <v>0</v>
      </c>
      <c r="H66" s="741">
        <v>5</v>
      </c>
      <c r="I66" s="744">
        <v>5</v>
      </c>
      <c r="J66" s="744">
        <v>0</v>
      </c>
      <c r="K66" s="745">
        <v>10</v>
      </c>
      <c r="L66" s="739">
        <f t="shared" si="1"/>
        <v>1500</v>
      </c>
      <c r="M66" s="740">
        <f t="shared" si="2"/>
        <v>1500</v>
      </c>
      <c r="N66" s="730"/>
      <c r="O66" s="730"/>
    </row>
    <row r="67" spans="1:15" s="718" customFormat="1">
      <c r="A67" s="723">
        <v>62</v>
      </c>
      <c r="B67" s="733" t="s">
        <v>2293</v>
      </c>
      <c r="C67" s="734" t="s">
        <v>595</v>
      </c>
      <c r="D67" s="741">
        <v>0</v>
      </c>
      <c r="E67" s="745">
        <v>11</v>
      </c>
      <c r="F67" s="743">
        <v>25</v>
      </c>
      <c r="G67" s="741">
        <v>0</v>
      </c>
      <c r="H67" s="741">
        <v>5</v>
      </c>
      <c r="I67" s="744">
        <v>6</v>
      </c>
      <c r="J67" s="744">
        <v>0</v>
      </c>
      <c r="K67" s="745">
        <v>11</v>
      </c>
      <c r="L67" s="739">
        <f t="shared" si="1"/>
        <v>275</v>
      </c>
      <c r="M67" s="740">
        <f t="shared" si="2"/>
        <v>275</v>
      </c>
      <c r="N67" s="730"/>
      <c r="O67" s="730"/>
    </row>
    <row r="68" spans="1:15" s="718" customFormat="1">
      <c r="A68" s="723">
        <v>63</v>
      </c>
      <c r="B68" s="733" t="s">
        <v>2294</v>
      </c>
      <c r="C68" s="734" t="s">
        <v>595</v>
      </c>
      <c r="D68" s="741">
        <v>0</v>
      </c>
      <c r="E68" s="745">
        <v>3</v>
      </c>
      <c r="F68" s="743">
        <v>40</v>
      </c>
      <c r="G68" s="741">
        <v>1</v>
      </c>
      <c r="H68" s="741">
        <v>1</v>
      </c>
      <c r="I68" s="744">
        <v>1</v>
      </c>
      <c r="J68" s="744">
        <v>0</v>
      </c>
      <c r="K68" s="745">
        <v>3</v>
      </c>
      <c r="L68" s="739">
        <f t="shared" si="1"/>
        <v>120</v>
      </c>
      <c r="M68" s="740">
        <f t="shared" si="2"/>
        <v>120</v>
      </c>
      <c r="N68" s="730"/>
      <c r="O68" s="730"/>
    </row>
    <row r="69" spans="1:15" s="718" customFormat="1">
      <c r="A69" s="723">
        <v>64</v>
      </c>
      <c r="B69" s="733" t="s">
        <v>2295</v>
      </c>
      <c r="C69" s="734" t="s">
        <v>595</v>
      </c>
      <c r="D69" s="741">
        <v>0</v>
      </c>
      <c r="E69" s="745">
        <v>10</v>
      </c>
      <c r="F69" s="743">
        <v>35</v>
      </c>
      <c r="G69" s="741">
        <v>0</v>
      </c>
      <c r="H69" s="741">
        <v>5</v>
      </c>
      <c r="I69" s="744">
        <v>5</v>
      </c>
      <c r="J69" s="744">
        <v>0</v>
      </c>
      <c r="K69" s="745">
        <v>10</v>
      </c>
      <c r="L69" s="739">
        <f t="shared" si="1"/>
        <v>350</v>
      </c>
      <c r="M69" s="740">
        <f t="shared" si="2"/>
        <v>350</v>
      </c>
      <c r="N69" s="730"/>
      <c r="O69" s="730"/>
    </row>
    <row r="70" spans="1:15" s="718" customFormat="1">
      <c r="A70" s="723">
        <v>65</v>
      </c>
      <c r="B70" s="733" t="s">
        <v>2296</v>
      </c>
      <c r="C70" s="734" t="s">
        <v>595</v>
      </c>
      <c r="D70" s="741">
        <v>0</v>
      </c>
      <c r="E70" s="745">
        <v>2</v>
      </c>
      <c r="F70" s="743">
        <v>35</v>
      </c>
      <c r="G70" s="741">
        <v>0</v>
      </c>
      <c r="H70" s="741">
        <v>1</v>
      </c>
      <c r="I70" s="744">
        <v>1</v>
      </c>
      <c r="J70" s="744">
        <v>0</v>
      </c>
      <c r="K70" s="745">
        <v>2</v>
      </c>
      <c r="L70" s="739">
        <f t="shared" si="1"/>
        <v>70</v>
      </c>
      <c r="M70" s="740">
        <f t="shared" si="2"/>
        <v>70</v>
      </c>
      <c r="N70" s="730"/>
      <c r="O70" s="730"/>
    </row>
    <row r="71" spans="1:15" s="718" customFormat="1">
      <c r="A71" s="723">
        <v>66</v>
      </c>
      <c r="B71" s="733" t="s">
        <v>2297</v>
      </c>
      <c r="C71" s="734" t="s">
        <v>595</v>
      </c>
      <c r="D71" s="741">
        <v>0</v>
      </c>
      <c r="E71" s="745">
        <v>2</v>
      </c>
      <c r="F71" s="743">
        <v>35</v>
      </c>
      <c r="G71" s="741">
        <v>0</v>
      </c>
      <c r="H71" s="741">
        <v>1</v>
      </c>
      <c r="I71" s="744">
        <v>1</v>
      </c>
      <c r="J71" s="744">
        <v>0</v>
      </c>
      <c r="K71" s="745">
        <v>2</v>
      </c>
      <c r="L71" s="739">
        <f t="shared" ref="L71:L134" si="3">K71*F71</f>
        <v>70</v>
      </c>
      <c r="M71" s="740">
        <f t="shared" ref="M71:M134" si="4">L71</f>
        <v>70</v>
      </c>
      <c r="N71" s="730"/>
      <c r="O71" s="730"/>
    </row>
    <row r="72" spans="1:15" s="718" customFormat="1" ht="48">
      <c r="A72" s="723">
        <v>67</v>
      </c>
      <c r="B72" s="733" t="s">
        <v>2298</v>
      </c>
      <c r="C72" s="734" t="s">
        <v>595</v>
      </c>
      <c r="D72" s="741">
        <v>0</v>
      </c>
      <c r="E72" s="745">
        <v>2</v>
      </c>
      <c r="F72" s="743">
        <v>35</v>
      </c>
      <c r="G72" s="741">
        <v>0</v>
      </c>
      <c r="H72" s="741">
        <v>1</v>
      </c>
      <c r="I72" s="744">
        <v>1</v>
      </c>
      <c r="J72" s="744">
        <v>0</v>
      </c>
      <c r="K72" s="745">
        <v>2</v>
      </c>
      <c r="L72" s="739">
        <f t="shared" si="3"/>
        <v>70</v>
      </c>
      <c r="M72" s="740">
        <f t="shared" si="4"/>
        <v>70</v>
      </c>
      <c r="N72" s="730"/>
      <c r="O72" s="730"/>
    </row>
    <row r="73" spans="1:15" s="718" customFormat="1" ht="48">
      <c r="A73" s="723">
        <v>68</v>
      </c>
      <c r="B73" s="733" t="s">
        <v>2299</v>
      </c>
      <c r="C73" s="734" t="s">
        <v>595</v>
      </c>
      <c r="D73" s="741">
        <v>0</v>
      </c>
      <c r="E73" s="745">
        <v>13</v>
      </c>
      <c r="F73" s="743">
        <v>40</v>
      </c>
      <c r="G73" s="741">
        <v>0</v>
      </c>
      <c r="H73" s="741">
        <v>6</v>
      </c>
      <c r="I73" s="744">
        <v>7</v>
      </c>
      <c r="J73" s="744">
        <v>0</v>
      </c>
      <c r="K73" s="745">
        <v>13</v>
      </c>
      <c r="L73" s="739">
        <f t="shared" si="3"/>
        <v>520</v>
      </c>
      <c r="M73" s="740">
        <f t="shared" si="4"/>
        <v>520</v>
      </c>
      <c r="N73" s="730"/>
      <c r="O73" s="730"/>
    </row>
    <row r="74" spans="1:15" s="718" customFormat="1">
      <c r="A74" s="723">
        <v>69</v>
      </c>
      <c r="B74" s="733" t="s">
        <v>2300</v>
      </c>
      <c r="C74" s="734" t="s">
        <v>21</v>
      </c>
      <c r="D74" s="741">
        <v>0</v>
      </c>
      <c r="E74" s="745">
        <v>50</v>
      </c>
      <c r="F74" s="743">
        <v>55</v>
      </c>
      <c r="G74" s="741">
        <v>5</v>
      </c>
      <c r="H74" s="741">
        <v>20</v>
      </c>
      <c r="I74" s="744">
        <v>20</v>
      </c>
      <c r="J74" s="744">
        <v>5</v>
      </c>
      <c r="K74" s="745">
        <v>50</v>
      </c>
      <c r="L74" s="739">
        <f t="shared" si="3"/>
        <v>2750</v>
      </c>
      <c r="M74" s="740">
        <f t="shared" si="4"/>
        <v>2750</v>
      </c>
      <c r="N74" s="730"/>
      <c r="O74" s="730"/>
    </row>
    <row r="75" spans="1:15" s="718" customFormat="1">
      <c r="A75" s="723">
        <v>70</v>
      </c>
      <c r="B75" s="733" t="s">
        <v>2301</v>
      </c>
      <c r="C75" s="734" t="s">
        <v>21</v>
      </c>
      <c r="D75" s="741">
        <v>0</v>
      </c>
      <c r="E75" s="745">
        <v>5</v>
      </c>
      <c r="F75" s="743">
        <v>380</v>
      </c>
      <c r="G75" s="741">
        <v>0</v>
      </c>
      <c r="H75" s="741">
        <v>2</v>
      </c>
      <c r="I75" s="744">
        <v>2</v>
      </c>
      <c r="J75" s="744">
        <v>1</v>
      </c>
      <c r="K75" s="745">
        <v>5</v>
      </c>
      <c r="L75" s="739">
        <f t="shared" si="3"/>
        <v>1900</v>
      </c>
      <c r="M75" s="740">
        <f t="shared" si="4"/>
        <v>1900</v>
      </c>
      <c r="N75" s="730"/>
      <c r="O75" s="730"/>
    </row>
    <row r="76" spans="1:15" s="718" customFormat="1">
      <c r="A76" s="723">
        <v>71</v>
      </c>
      <c r="B76" s="733" t="s">
        <v>2302</v>
      </c>
      <c r="C76" s="734" t="s">
        <v>21</v>
      </c>
      <c r="D76" s="741">
        <v>0</v>
      </c>
      <c r="E76" s="745">
        <v>3</v>
      </c>
      <c r="F76" s="743">
        <v>1800</v>
      </c>
      <c r="G76" s="741">
        <v>0</v>
      </c>
      <c r="H76" s="741">
        <v>1</v>
      </c>
      <c r="I76" s="744">
        <v>1</v>
      </c>
      <c r="J76" s="744">
        <v>1</v>
      </c>
      <c r="K76" s="745">
        <v>3</v>
      </c>
      <c r="L76" s="739">
        <f t="shared" si="3"/>
        <v>5400</v>
      </c>
      <c r="M76" s="740">
        <f t="shared" si="4"/>
        <v>5400</v>
      </c>
      <c r="N76" s="730"/>
      <c r="O76" s="730"/>
    </row>
    <row r="77" spans="1:15" s="718" customFormat="1" ht="72">
      <c r="A77" s="723">
        <v>72</v>
      </c>
      <c r="B77" s="733" t="s">
        <v>2303</v>
      </c>
      <c r="C77" s="746" t="s">
        <v>373</v>
      </c>
      <c r="D77" s="747">
        <v>0</v>
      </c>
      <c r="E77" s="748">
        <v>40</v>
      </c>
      <c r="F77" s="749">
        <v>1500</v>
      </c>
      <c r="G77" s="747">
        <v>10</v>
      </c>
      <c r="H77" s="747">
        <v>10</v>
      </c>
      <c r="I77" s="747">
        <v>10</v>
      </c>
      <c r="J77" s="747">
        <v>10</v>
      </c>
      <c r="K77" s="748">
        <v>40</v>
      </c>
      <c r="L77" s="750">
        <f t="shared" si="3"/>
        <v>60000</v>
      </c>
      <c r="M77" s="751">
        <f t="shared" si="4"/>
        <v>60000</v>
      </c>
      <c r="N77" s="730"/>
      <c r="O77" s="730"/>
    </row>
    <row r="78" spans="1:15" s="718" customFormat="1" ht="72">
      <c r="A78" s="723">
        <v>73</v>
      </c>
      <c r="B78" s="733" t="s">
        <v>2304</v>
      </c>
      <c r="C78" s="746" t="s">
        <v>373</v>
      </c>
      <c r="D78" s="747">
        <v>0</v>
      </c>
      <c r="E78" s="748">
        <v>40</v>
      </c>
      <c r="F78" s="749">
        <v>2500</v>
      </c>
      <c r="G78" s="747">
        <v>10</v>
      </c>
      <c r="H78" s="747">
        <v>10</v>
      </c>
      <c r="I78" s="747">
        <v>10</v>
      </c>
      <c r="J78" s="747">
        <v>10</v>
      </c>
      <c r="K78" s="748">
        <v>40</v>
      </c>
      <c r="L78" s="750">
        <f t="shared" si="3"/>
        <v>100000</v>
      </c>
      <c r="M78" s="751">
        <f t="shared" si="4"/>
        <v>100000</v>
      </c>
      <c r="N78" s="730"/>
      <c r="O78" s="730"/>
    </row>
    <row r="79" spans="1:15" s="718" customFormat="1">
      <c r="A79" s="723">
        <v>74</v>
      </c>
      <c r="B79" s="733" t="s">
        <v>2305</v>
      </c>
      <c r="C79" s="734" t="s">
        <v>373</v>
      </c>
      <c r="D79" s="741">
        <v>0</v>
      </c>
      <c r="E79" s="745">
        <v>30</v>
      </c>
      <c r="F79" s="743">
        <v>7500</v>
      </c>
      <c r="G79" s="741">
        <v>0</v>
      </c>
      <c r="H79" s="741">
        <v>15</v>
      </c>
      <c r="I79" s="744">
        <v>15</v>
      </c>
      <c r="J79" s="744">
        <v>0</v>
      </c>
      <c r="K79" s="745">
        <v>30</v>
      </c>
      <c r="L79" s="739">
        <f t="shared" si="3"/>
        <v>225000</v>
      </c>
      <c r="M79" s="740">
        <f t="shared" si="4"/>
        <v>225000</v>
      </c>
      <c r="N79" s="730"/>
      <c r="O79" s="730"/>
    </row>
    <row r="80" spans="1:15" s="718" customFormat="1" ht="48">
      <c r="A80" s="723">
        <v>75</v>
      </c>
      <c r="B80" s="733" t="s">
        <v>2306</v>
      </c>
      <c r="C80" s="734" t="s">
        <v>373</v>
      </c>
      <c r="D80" s="741">
        <v>0</v>
      </c>
      <c r="E80" s="745">
        <v>20</v>
      </c>
      <c r="F80" s="743">
        <v>1200</v>
      </c>
      <c r="G80" s="741">
        <v>5</v>
      </c>
      <c r="H80" s="741">
        <v>5</v>
      </c>
      <c r="I80" s="744">
        <v>5</v>
      </c>
      <c r="J80" s="744">
        <v>5</v>
      </c>
      <c r="K80" s="745">
        <v>20</v>
      </c>
      <c r="L80" s="739">
        <f t="shared" si="3"/>
        <v>24000</v>
      </c>
      <c r="M80" s="740">
        <f t="shared" si="4"/>
        <v>24000</v>
      </c>
      <c r="N80" s="730"/>
      <c r="O80" s="730"/>
    </row>
    <row r="81" spans="1:15" s="718" customFormat="1">
      <c r="A81" s="723">
        <v>76</v>
      </c>
      <c r="B81" s="733" t="s">
        <v>2307</v>
      </c>
      <c r="C81" s="734" t="s">
        <v>293</v>
      </c>
      <c r="D81" s="741">
        <v>0</v>
      </c>
      <c r="E81" s="745">
        <v>5</v>
      </c>
      <c r="F81" s="743">
        <v>90</v>
      </c>
      <c r="G81" s="741">
        <v>0</v>
      </c>
      <c r="H81" s="741">
        <v>2</v>
      </c>
      <c r="I81" s="744">
        <v>3</v>
      </c>
      <c r="J81" s="744">
        <v>0</v>
      </c>
      <c r="K81" s="745">
        <v>5</v>
      </c>
      <c r="L81" s="739">
        <f t="shared" si="3"/>
        <v>450</v>
      </c>
      <c r="M81" s="740">
        <f t="shared" si="4"/>
        <v>450</v>
      </c>
      <c r="N81" s="730"/>
      <c r="O81" s="730"/>
    </row>
    <row r="82" spans="1:15" s="718" customFormat="1">
      <c r="A82" s="723">
        <v>77</v>
      </c>
      <c r="B82" s="733" t="s">
        <v>2308</v>
      </c>
      <c r="C82" s="734" t="s">
        <v>21</v>
      </c>
      <c r="D82" s="741">
        <v>0</v>
      </c>
      <c r="E82" s="745">
        <v>40</v>
      </c>
      <c r="F82" s="743">
        <v>800</v>
      </c>
      <c r="G82" s="741">
        <v>10</v>
      </c>
      <c r="H82" s="741">
        <v>10</v>
      </c>
      <c r="I82" s="744">
        <v>10</v>
      </c>
      <c r="J82" s="744">
        <v>10</v>
      </c>
      <c r="K82" s="745">
        <v>40</v>
      </c>
      <c r="L82" s="739">
        <f t="shared" si="3"/>
        <v>32000</v>
      </c>
      <c r="M82" s="740">
        <f t="shared" si="4"/>
        <v>32000</v>
      </c>
      <c r="N82" s="730"/>
      <c r="O82" s="730"/>
    </row>
    <row r="83" spans="1:15" s="718" customFormat="1" ht="48">
      <c r="A83" s="723">
        <v>78</v>
      </c>
      <c r="B83" s="733" t="s">
        <v>2309</v>
      </c>
      <c r="C83" s="734" t="s">
        <v>373</v>
      </c>
      <c r="D83" s="741">
        <v>0</v>
      </c>
      <c r="E83" s="745">
        <v>150</v>
      </c>
      <c r="F83" s="743">
        <v>30</v>
      </c>
      <c r="G83" s="741">
        <v>10</v>
      </c>
      <c r="H83" s="741">
        <v>50</v>
      </c>
      <c r="I83" s="744">
        <v>50</v>
      </c>
      <c r="J83" s="744">
        <v>40</v>
      </c>
      <c r="K83" s="745">
        <v>150</v>
      </c>
      <c r="L83" s="739">
        <f t="shared" si="3"/>
        <v>4500</v>
      </c>
      <c r="M83" s="740">
        <f t="shared" si="4"/>
        <v>4500</v>
      </c>
      <c r="N83" s="730"/>
      <c r="O83" s="730"/>
    </row>
    <row r="84" spans="1:15" s="718" customFormat="1">
      <c r="A84" s="723">
        <v>79</v>
      </c>
      <c r="B84" s="733" t="s">
        <v>2310</v>
      </c>
      <c r="C84" s="734" t="s">
        <v>21</v>
      </c>
      <c r="D84" s="741">
        <v>0</v>
      </c>
      <c r="E84" s="745">
        <v>15</v>
      </c>
      <c r="F84" s="743">
        <v>195</v>
      </c>
      <c r="G84" s="741">
        <v>2</v>
      </c>
      <c r="H84" s="741">
        <v>3</v>
      </c>
      <c r="I84" s="744">
        <v>10</v>
      </c>
      <c r="J84" s="744">
        <v>5</v>
      </c>
      <c r="K84" s="745">
        <v>15</v>
      </c>
      <c r="L84" s="739">
        <f t="shared" si="3"/>
        <v>2925</v>
      </c>
      <c r="M84" s="740">
        <f t="shared" si="4"/>
        <v>2925</v>
      </c>
      <c r="N84" s="730"/>
      <c r="O84" s="730"/>
    </row>
    <row r="85" spans="1:15" s="718" customFormat="1">
      <c r="A85" s="723">
        <v>80</v>
      </c>
      <c r="B85" s="733" t="s">
        <v>2311</v>
      </c>
      <c r="C85" s="734" t="s">
        <v>21</v>
      </c>
      <c r="D85" s="741">
        <v>0</v>
      </c>
      <c r="E85" s="745">
        <v>15</v>
      </c>
      <c r="F85" s="743">
        <v>190</v>
      </c>
      <c r="G85" s="741">
        <v>0</v>
      </c>
      <c r="H85" s="741">
        <v>5</v>
      </c>
      <c r="I85" s="744">
        <v>5</v>
      </c>
      <c r="J85" s="744">
        <v>5</v>
      </c>
      <c r="K85" s="745">
        <v>15</v>
      </c>
      <c r="L85" s="739">
        <f t="shared" si="3"/>
        <v>2850</v>
      </c>
      <c r="M85" s="740">
        <f t="shared" si="4"/>
        <v>2850</v>
      </c>
      <c r="N85" s="730"/>
      <c r="O85" s="730"/>
    </row>
    <row r="86" spans="1:15" s="718" customFormat="1">
      <c r="A86" s="723">
        <v>81</v>
      </c>
      <c r="B86" s="733" t="s">
        <v>2312</v>
      </c>
      <c r="C86" s="734" t="s">
        <v>373</v>
      </c>
      <c r="D86" s="741">
        <v>0</v>
      </c>
      <c r="E86" s="745">
        <v>15</v>
      </c>
      <c r="F86" s="743">
        <v>700</v>
      </c>
      <c r="G86" s="741">
        <v>0</v>
      </c>
      <c r="H86" s="741">
        <v>5</v>
      </c>
      <c r="I86" s="744">
        <v>5</v>
      </c>
      <c r="J86" s="744">
        <v>5</v>
      </c>
      <c r="K86" s="745">
        <v>15</v>
      </c>
      <c r="L86" s="739">
        <f t="shared" si="3"/>
        <v>10500</v>
      </c>
      <c r="M86" s="740">
        <f t="shared" si="4"/>
        <v>10500</v>
      </c>
      <c r="N86" s="730"/>
      <c r="O86" s="730"/>
    </row>
    <row r="87" spans="1:15" s="718" customFormat="1">
      <c r="A87" s="723">
        <v>82</v>
      </c>
      <c r="B87" s="733" t="s">
        <v>2313</v>
      </c>
      <c r="C87" s="734" t="s">
        <v>373</v>
      </c>
      <c r="D87" s="741">
        <v>0</v>
      </c>
      <c r="E87" s="745">
        <v>15</v>
      </c>
      <c r="F87" s="743">
        <v>235</v>
      </c>
      <c r="G87" s="741">
        <v>0</v>
      </c>
      <c r="H87" s="741">
        <v>5</v>
      </c>
      <c r="I87" s="744">
        <v>5</v>
      </c>
      <c r="J87" s="744">
        <v>5</v>
      </c>
      <c r="K87" s="745">
        <v>15</v>
      </c>
      <c r="L87" s="739">
        <f t="shared" si="3"/>
        <v>3525</v>
      </c>
      <c r="M87" s="740">
        <f t="shared" si="4"/>
        <v>3525</v>
      </c>
      <c r="N87" s="730"/>
      <c r="O87" s="730"/>
    </row>
    <row r="88" spans="1:15" s="718" customFormat="1">
      <c r="A88" s="723">
        <v>83</v>
      </c>
      <c r="B88" s="733" t="s">
        <v>2314</v>
      </c>
      <c r="C88" s="734" t="s">
        <v>373</v>
      </c>
      <c r="D88" s="741">
        <v>0</v>
      </c>
      <c r="E88" s="745">
        <v>25</v>
      </c>
      <c r="F88" s="743">
        <v>550</v>
      </c>
      <c r="G88" s="741">
        <v>0</v>
      </c>
      <c r="H88" s="741">
        <v>12</v>
      </c>
      <c r="I88" s="744">
        <v>13</v>
      </c>
      <c r="J88" s="744">
        <v>0</v>
      </c>
      <c r="K88" s="745">
        <v>25</v>
      </c>
      <c r="L88" s="739">
        <f t="shared" si="3"/>
        <v>13750</v>
      </c>
      <c r="M88" s="740">
        <f t="shared" si="4"/>
        <v>13750</v>
      </c>
      <c r="N88" s="730"/>
      <c r="O88" s="730"/>
    </row>
    <row r="89" spans="1:15" s="718" customFormat="1">
      <c r="A89" s="723">
        <v>84</v>
      </c>
      <c r="B89" s="733" t="s">
        <v>2315</v>
      </c>
      <c r="C89" s="734" t="s">
        <v>373</v>
      </c>
      <c r="D89" s="741">
        <v>0</v>
      </c>
      <c r="E89" s="745">
        <v>50</v>
      </c>
      <c r="F89" s="743">
        <v>100</v>
      </c>
      <c r="G89" s="741">
        <v>0</v>
      </c>
      <c r="H89" s="741">
        <v>25</v>
      </c>
      <c r="I89" s="744">
        <v>25</v>
      </c>
      <c r="J89" s="744">
        <v>0</v>
      </c>
      <c r="K89" s="745">
        <v>50</v>
      </c>
      <c r="L89" s="739">
        <f t="shared" si="3"/>
        <v>5000</v>
      </c>
      <c r="M89" s="740">
        <f t="shared" si="4"/>
        <v>5000</v>
      </c>
      <c r="N89" s="730"/>
      <c r="O89" s="730"/>
    </row>
    <row r="90" spans="1:15" s="718" customFormat="1">
      <c r="A90" s="723">
        <v>85</v>
      </c>
      <c r="B90" s="733" t="s">
        <v>2316</v>
      </c>
      <c r="C90" s="734" t="s">
        <v>225</v>
      </c>
      <c r="D90" s="741">
        <v>0</v>
      </c>
      <c r="E90" s="745">
        <v>5</v>
      </c>
      <c r="F90" s="743">
        <v>216</v>
      </c>
      <c r="G90" s="741">
        <v>0</v>
      </c>
      <c r="H90" s="741">
        <v>2</v>
      </c>
      <c r="I90" s="744">
        <v>3</v>
      </c>
      <c r="J90" s="744">
        <v>0</v>
      </c>
      <c r="K90" s="745">
        <v>5</v>
      </c>
      <c r="L90" s="739">
        <f t="shared" si="3"/>
        <v>1080</v>
      </c>
      <c r="M90" s="740">
        <f t="shared" si="4"/>
        <v>1080</v>
      </c>
      <c r="N90" s="730"/>
      <c r="O90" s="730"/>
    </row>
    <row r="91" spans="1:15" s="718" customFormat="1" ht="72">
      <c r="A91" s="723">
        <v>86</v>
      </c>
      <c r="B91" s="733" t="s">
        <v>2317</v>
      </c>
      <c r="C91" s="746" t="s">
        <v>21</v>
      </c>
      <c r="D91" s="747">
        <v>0</v>
      </c>
      <c r="E91" s="748">
        <v>150</v>
      </c>
      <c r="F91" s="749">
        <v>70</v>
      </c>
      <c r="G91" s="747">
        <v>0</v>
      </c>
      <c r="H91" s="747">
        <v>50</v>
      </c>
      <c r="I91" s="747">
        <v>50</v>
      </c>
      <c r="J91" s="747">
        <v>50</v>
      </c>
      <c r="K91" s="748">
        <v>150</v>
      </c>
      <c r="L91" s="750">
        <f t="shared" si="3"/>
        <v>10500</v>
      </c>
      <c r="M91" s="751">
        <f t="shared" si="4"/>
        <v>10500</v>
      </c>
      <c r="N91" s="730"/>
      <c r="O91" s="730"/>
    </row>
    <row r="92" spans="1:15" s="718" customFormat="1">
      <c r="A92" s="723">
        <v>87</v>
      </c>
      <c r="B92" s="733" t="s">
        <v>2318</v>
      </c>
      <c r="C92" s="734" t="s">
        <v>2226</v>
      </c>
      <c r="D92" s="741">
        <v>0</v>
      </c>
      <c r="E92" s="745">
        <v>20</v>
      </c>
      <c r="F92" s="743">
        <v>750</v>
      </c>
      <c r="G92" s="741">
        <v>5</v>
      </c>
      <c r="H92" s="741">
        <v>5</v>
      </c>
      <c r="I92" s="744">
        <v>5</v>
      </c>
      <c r="J92" s="744">
        <v>5</v>
      </c>
      <c r="K92" s="745">
        <v>20</v>
      </c>
      <c r="L92" s="739">
        <f t="shared" si="3"/>
        <v>15000</v>
      </c>
      <c r="M92" s="740">
        <f t="shared" si="4"/>
        <v>15000</v>
      </c>
      <c r="N92" s="730"/>
      <c r="O92" s="730"/>
    </row>
    <row r="93" spans="1:15" s="718" customFormat="1">
      <c r="A93" s="723">
        <v>88</v>
      </c>
      <c r="B93" s="733" t="s">
        <v>2319</v>
      </c>
      <c r="C93" s="734" t="s">
        <v>2226</v>
      </c>
      <c r="D93" s="741">
        <v>0</v>
      </c>
      <c r="E93" s="745">
        <v>20</v>
      </c>
      <c r="F93" s="743">
        <v>250</v>
      </c>
      <c r="G93" s="741">
        <v>5</v>
      </c>
      <c r="H93" s="741">
        <v>5</v>
      </c>
      <c r="I93" s="744">
        <v>5</v>
      </c>
      <c r="J93" s="744">
        <v>5</v>
      </c>
      <c r="K93" s="745">
        <v>20</v>
      </c>
      <c r="L93" s="739">
        <f t="shared" si="3"/>
        <v>5000</v>
      </c>
      <c r="M93" s="740">
        <f t="shared" si="4"/>
        <v>5000</v>
      </c>
      <c r="N93" s="730"/>
      <c r="O93" s="730"/>
    </row>
    <row r="94" spans="1:15" s="718" customFormat="1">
      <c r="A94" s="723">
        <v>89</v>
      </c>
      <c r="B94" s="733" t="s">
        <v>2320</v>
      </c>
      <c r="C94" s="734" t="s">
        <v>230</v>
      </c>
      <c r="D94" s="741">
        <v>0</v>
      </c>
      <c r="E94" s="745">
        <v>30</v>
      </c>
      <c r="F94" s="743">
        <v>200</v>
      </c>
      <c r="G94" s="741">
        <v>0</v>
      </c>
      <c r="H94" s="741">
        <v>15</v>
      </c>
      <c r="I94" s="744">
        <v>15</v>
      </c>
      <c r="J94" s="744">
        <v>0</v>
      </c>
      <c r="K94" s="745">
        <v>30</v>
      </c>
      <c r="L94" s="739">
        <f t="shared" si="3"/>
        <v>6000</v>
      </c>
      <c r="M94" s="740">
        <f t="shared" si="4"/>
        <v>6000</v>
      </c>
      <c r="N94" s="730"/>
      <c r="O94" s="730"/>
    </row>
    <row r="95" spans="1:15" s="718" customFormat="1">
      <c r="A95" s="723">
        <v>90</v>
      </c>
      <c r="B95" s="733" t="s">
        <v>2321</v>
      </c>
      <c r="C95" s="734" t="s">
        <v>230</v>
      </c>
      <c r="D95" s="741">
        <v>0</v>
      </c>
      <c r="E95" s="745">
        <v>30</v>
      </c>
      <c r="F95" s="743">
        <v>180</v>
      </c>
      <c r="G95" s="741">
        <v>0</v>
      </c>
      <c r="H95" s="741">
        <v>15</v>
      </c>
      <c r="I95" s="744">
        <v>15</v>
      </c>
      <c r="J95" s="744">
        <v>0</v>
      </c>
      <c r="K95" s="745">
        <v>30</v>
      </c>
      <c r="L95" s="739">
        <f t="shared" si="3"/>
        <v>5400</v>
      </c>
      <c r="M95" s="740">
        <f t="shared" si="4"/>
        <v>5400</v>
      </c>
      <c r="N95" s="730"/>
      <c r="O95" s="730"/>
    </row>
    <row r="96" spans="1:15" s="718" customFormat="1">
      <c r="A96" s="723">
        <v>91</v>
      </c>
      <c r="B96" s="733" t="s">
        <v>2322</v>
      </c>
      <c r="C96" s="734" t="s">
        <v>373</v>
      </c>
      <c r="D96" s="741">
        <v>0</v>
      </c>
      <c r="E96" s="745">
        <v>10</v>
      </c>
      <c r="F96" s="743">
        <v>228</v>
      </c>
      <c r="G96" s="741">
        <v>0</v>
      </c>
      <c r="H96" s="741">
        <v>5</v>
      </c>
      <c r="I96" s="744">
        <v>5</v>
      </c>
      <c r="J96" s="744">
        <v>0</v>
      </c>
      <c r="K96" s="745">
        <v>10</v>
      </c>
      <c r="L96" s="739">
        <f t="shared" si="3"/>
        <v>2280</v>
      </c>
      <c r="M96" s="740">
        <f t="shared" si="4"/>
        <v>2280</v>
      </c>
      <c r="N96" s="730"/>
      <c r="O96" s="730"/>
    </row>
    <row r="97" spans="1:15" s="718" customFormat="1">
      <c r="A97" s="723">
        <v>92</v>
      </c>
      <c r="B97" s="733" t="s">
        <v>2323</v>
      </c>
      <c r="C97" s="734" t="s">
        <v>373</v>
      </c>
      <c r="D97" s="741">
        <v>0</v>
      </c>
      <c r="E97" s="745">
        <v>3</v>
      </c>
      <c r="F97" s="743">
        <v>1600</v>
      </c>
      <c r="G97" s="741">
        <v>0</v>
      </c>
      <c r="H97" s="741">
        <v>1</v>
      </c>
      <c r="I97" s="744">
        <v>1</v>
      </c>
      <c r="J97" s="744">
        <v>1</v>
      </c>
      <c r="K97" s="745">
        <v>3</v>
      </c>
      <c r="L97" s="739">
        <f t="shared" si="3"/>
        <v>4800</v>
      </c>
      <c r="M97" s="740">
        <f t="shared" si="4"/>
        <v>4800</v>
      </c>
      <c r="N97" s="730"/>
      <c r="O97" s="730"/>
    </row>
    <row r="98" spans="1:15" s="718" customFormat="1">
      <c r="A98" s="723">
        <v>93</v>
      </c>
      <c r="B98" s="733" t="s">
        <v>2324</v>
      </c>
      <c r="C98" s="734" t="s">
        <v>373</v>
      </c>
      <c r="D98" s="741">
        <v>0</v>
      </c>
      <c r="E98" s="745">
        <v>3</v>
      </c>
      <c r="F98" s="743">
        <v>80</v>
      </c>
      <c r="G98" s="741">
        <v>0</v>
      </c>
      <c r="H98" s="741">
        <v>1</v>
      </c>
      <c r="I98" s="744">
        <v>1</v>
      </c>
      <c r="J98" s="744">
        <v>1</v>
      </c>
      <c r="K98" s="745">
        <v>3</v>
      </c>
      <c r="L98" s="739">
        <f t="shared" si="3"/>
        <v>240</v>
      </c>
      <c r="M98" s="740">
        <f t="shared" si="4"/>
        <v>240</v>
      </c>
      <c r="N98" s="730"/>
      <c r="O98" s="730"/>
    </row>
    <row r="99" spans="1:15" s="718" customFormat="1">
      <c r="A99" s="723">
        <v>94</v>
      </c>
      <c r="B99" s="733" t="s">
        <v>2325</v>
      </c>
      <c r="C99" s="734" t="s">
        <v>373</v>
      </c>
      <c r="D99" s="741">
        <v>0</v>
      </c>
      <c r="E99" s="745">
        <v>3</v>
      </c>
      <c r="F99" s="743">
        <v>320</v>
      </c>
      <c r="G99" s="741">
        <v>0</v>
      </c>
      <c r="H99" s="741">
        <v>1</v>
      </c>
      <c r="I99" s="744">
        <v>1</v>
      </c>
      <c r="J99" s="744">
        <v>1</v>
      </c>
      <c r="K99" s="745">
        <v>3</v>
      </c>
      <c r="L99" s="739">
        <f t="shared" si="3"/>
        <v>960</v>
      </c>
      <c r="M99" s="740">
        <f t="shared" si="4"/>
        <v>960</v>
      </c>
      <c r="N99" s="730"/>
      <c r="O99" s="730"/>
    </row>
    <row r="100" spans="1:15" s="718" customFormat="1">
      <c r="A100" s="723">
        <v>95</v>
      </c>
      <c r="B100" s="733" t="s">
        <v>2326</v>
      </c>
      <c r="C100" s="734" t="s">
        <v>373</v>
      </c>
      <c r="D100" s="741">
        <v>0</v>
      </c>
      <c r="E100" s="745">
        <v>4</v>
      </c>
      <c r="F100" s="743">
        <v>220</v>
      </c>
      <c r="G100" s="741">
        <v>0</v>
      </c>
      <c r="H100" s="741">
        <v>2</v>
      </c>
      <c r="I100" s="744">
        <v>2</v>
      </c>
      <c r="J100" s="744">
        <v>0</v>
      </c>
      <c r="K100" s="745">
        <v>4</v>
      </c>
      <c r="L100" s="739">
        <f t="shared" si="3"/>
        <v>880</v>
      </c>
      <c r="M100" s="740">
        <f t="shared" si="4"/>
        <v>880</v>
      </c>
      <c r="N100" s="730"/>
      <c r="O100" s="730"/>
    </row>
    <row r="101" spans="1:15" s="718" customFormat="1">
      <c r="A101" s="723">
        <v>96</v>
      </c>
      <c r="B101" s="733" t="s">
        <v>2327</v>
      </c>
      <c r="C101" s="734" t="s">
        <v>373</v>
      </c>
      <c r="D101" s="741">
        <v>0</v>
      </c>
      <c r="E101" s="745">
        <v>4</v>
      </c>
      <c r="F101" s="743">
        <v>400</v>
      </c>
      <c r="G101" s="741">
        <v>0</v>
      </c>
      <c r="H101" s="741">
        <v>2</v>
      </c>
      <c r="I101" s="744">
        <v>2</v>
      </c>
      <c r="J101" s="744">
        <v>0</v>
      </c>
      <c r="K101" s="745">
        <v>4</v>
      </c>
      <c r="L101" s="739">
        <f t="shared" si="3"/>
        <v>1600</v>
      </c>
      <c r="M101" s="740">
        <f t="shared" si="4"/>
        <v>1600</v>
      </c>
      <c r="N101" s="730"/>
      <c r="O101" s="730"/>
    </row>
    <row r="102" spans="1:15" s="718" customFormat="1">
      <c r="A102" s="723">
        <v>97</v>
      </c>
      <c r="B102" s="733" t="s">
        <v>2328</v>
      </c>
      <c r="C102" s="734" t="s">
        <v>18</v>
      </c>
      <c r="D102" s="741">
        <v>0</v>
      </c>
      <c r="E102" s="745">
        <v>10</v>
      </c>
      <c r="F102" s="743">
        <v>1680</v>
      </c>
      <c r="G102" s="741">
        <v>0</v>
      </c>
      <c r="H102" s="741">
        <v>5</v>
      </c>
      <c r="I102" s="744">
        <v>5</v>
      </c>
      <c r="J102" s="744">
        <v>0</v>
      </c>
      <c r="K102" s="745">
        <v>10</v>
      </c>
      <c r="L102" s="739">
        <f t="shared" si="3"/>
        <v>16800</v>
      </c>
      <c r="M102" s="740">
        <f t="shared" si="4"/>
        <v>16800</v>
      </c>
      <c r="N102" s="730"/>
      <c r="O102" s="730"/>
    </row>
    <row r="103" spans="1:15" s="718" customFormat="1">
      <c r="A103" s="723">
        <v>98</v>
      </c>
      <c r="B103" s="733" t="s">
        <v>2329</v>
      </c>
      <c r="C103" s="734" t="s">
        <v>373</v>
      </c>
      <c r="D103" s="741">
        <v>0</v>
      </c>
      <c r="E103" s="745">
        <v>5</v>
      </c>
      <c r="F103" s="743">
        <v>66</v>
      </c>
      <c r="G103" s="741">
        <v>0</v>
      </c>
      <c r="H103" s="741">
        <v>2</v>
      </c>
      <c r="I103" s="744">
        <v>3</v>
      </c>
      <c r="J103" s="744">
        <v>0</v>
      </c>
      <c r="K103" s="745">
        <v>5</v>
      </c>
      <c r="L103" s="739">
        <f t="shared" si="3"/>
        <v>330</v>
      </c>
      <c r="M103" s="740">
        <f t="shared" si="4"/>
        <v>330</v>
      </c>
      <c r="N103" s="730"/>
      <c r="O103" s="730"/>
    </row>
    <row r="104" spans="1:15" s="718" customFormat="1">
      <c r="A104" s="723">
        <v>99</v>
      </c>
      <c r="B104" s="733" t="s">
        <v>2330</v>
      </c>
      <c r="C104" s="734" t="s">
        <v>383</v>
      </c>
      <c r="D104" s="741">
        <v>0</v>
      </c>
      <c r="E104" s="745">
        <v>100</v>
      </c>
      <c r="F104" s="743">
        <v>80</v>
      </c>
      <c r="G104" s="741">
        <v>50</v>
      </c>
      <c r="H104" s="741">
        <v>0</v>
      </c>
      <c r="I104" s="744">
        <v>50</v>
      </c>
      <c r="J104" s="744">
        <v>0</v>
      </c>
      <c r="K104" s="745">
        <v>100</v>
      </c>
      <c r="L104" s="739">
        <f t="shared" si="3"/>
        <v>8000</v>
      </c>
      <c r="M104" s="740">
        <f t="shared" si="4"/>
        <v>8000</v>
      </c>
      <c r="N104" s="730"/>
      <c r="O104" s="730"/>
    </row>
    <row r="105" spans="1:15" s="718" customFormat="1">
      <c r="A105" s="723">
        <v>100</v>
      </c>
      <c r="B105" s="733" t="s">
        <v>2331</v>
      </c>
      <c r="C105" s="734" t="s">
        <v>41</v>
      </c>
      <c r="D105" s="741">
        <v>0</v>
      </c>
      <c r="E105" s="745">
        <v>6</v>
      </c>
      <c r="F105" s="743">
        <v>2300</v>
      </c>
      <c r="G105" s="741">
        <v>0</v>
      </c>
      <c r="H105" s="741">
        <v>3</v>
      </c>
      <c r="I105" s="744">
        <v>3</v>
      </c>
      <c r="J105" s="744">
        <v>0</v>
      </c>
      <c r="K105" s="745">
        <v>6</v>
      </c>
      <c r="L105" s="739">
        <f t="shared" si="3"/>
        <v>13800</v>
      </c>
      <c r="M105" s="740">
        <f t="shared" si="4"/>
        <v>13800</v>
      </c>
      <c r="N105" s="730"/>
      <c r="O105" s="730"/>
    </row>
    <row r="106" spans="1:15" s="718" customFormat="1">
      <c r="A106" s="723">
        <v>101</v>
      </c>
      <c r="B106" s="733" t="s">
        <v>2332</v>
      </c>
      <c r="C106" s="734" t="s">
        <v>639</v>
      </c>
      <c r="D106" s="741">
        <v>0</v>
      </c>
      <c r="E106" s="745">
        <v>50</v>
      </c>
      <c r="F106" s="743">
        <v>80</v>
      </c>
      <c r="G106" s="741">
        <v>0</v>
      </c>
      <c r="H106" s="741">
        <v>25</v>
      </c>
      <c r="I106" s="744">
        <v>25</v>
      </c>
      <c r="J106" s="744">
        <v>0</v>
      </c>
      <c r="K106" s="745">
        <v>50</v>
      </c>
      <c r="L106" s="739">
        <f t="shared" si="3"/>
        <v>4000</v>
      </c>
      <c r="M106" s="740">
        <f t="shared" si="4"/>
        <v>4000</v>
      </c>
      <c r="N106" s="730"/>
      <c r="O106" s="730"/>
    </row>
    <row r="107" spans="1:15" s="718" customFormat="1">
      <c r="A107" s="723">
        <v>102</v>
      </c>
      <c r="B107" s="733" t="s">
        <v>2333</v>
      </c>
      <c r="C107" s="738" t="s">
        <v>21</v>
      </c>
      <c r="D107" s="741">
        <v>0</v>
      </c>
      <c r="E107" s="738">
        <v>50</v>
      </c>
      <c r="F107" s="752">
        <v>28</v>
      </c>
      <c r="G107" s="741">
        <v>0</v>
      </c>
      <c r="H107" s="741">
        <v>25</v>
      </c>
      <c r="I107" s="744">
        <v>25</v>
      </c>
      <c r="J107" s="744">
        <v>0</v>
      </c>
      <c r="K107" s="738">
        <v>50</v>
      </c>
      <c r="L107" s="739">
        <f t="shared" si="3"/>
        <v>1400</v>
      </c>
      <c r="M107" s="740">
        <f t="shared" si="4"/>
        <v>1400</v>
      </c>
      <c r="N107" s="730"/>
      <c r="O107" s="730"/>
    </row>
    <row r="108" spans="1:15" s="718" customFormat="1" ht="48">
      <c r="A108" s="723">
        <v>103</v>
      </c>
      <c r="B108" s="753" t="s">
        <v>2334</v>
      </c>
      <c r="C108" s="734" t="s">
        <v>383</v>
      </c>
      <c r="D108" s="741">
        <v>0</v>
      </c>
      <c r="E108" s="738">
        <v>130</v>
      </c>
      <c r="F108" s="752">
        <v>340</v>
      </c>
      <c r="G108" s="741">
        <v>0</v>
      </c>
      <c r="H108" s="741">
        <v>65</v>
      </c>
      <c r="I108" s="744">
        <v>65</v>
      </c>
      <c r="J108" s="744">
        <v>0</v>
      </c>
      <c r="K108" s="738">
        <v>130</v>
      </c>
      <c r="L108" s="739">
        <f t="shared" si="3"/>
        <v>44200</v>
      </c>
      <c r="M108" s="740">
        <f t="shared" si="4"/>
        <v>44200</v>
      </c>
      <c r="N108" s="730"/>
      <c r="O108" s="730"/>
    </row>
    <row r="109" spans="1:15" s="718" customFormat="1">
      <c r="A109" s="723">
        <v>104</v>
      </c>
      <c r="B109" s="753" t="s">
        <v>2335</v>
      </c>
      <c r="C109" s="738" t="s">
        <v>225</v>
      </c>
      <c r="D109" s="741">
        <v>0</v>
      </c>
      <c r="E109" s="738">
        <v>30</v>
      </c>
      <c r="F109" s="752">
        <v>380</v>
      </c>
      <c r="G109" s="741">
        <v>0</v>
      </c>
      <c r="H109" s="741">
        <v>15</v>
      </c>
      <c r="I109" s="744">
        <v>15</v>
      </c>
      <c r="J109" s="744">
        <v>0</v>
      </c>
      <c r="K109" s="738">
        <v>30</v>
      </c>
      <c r="L109" s="739">
        <f t="shared" si="3"/>
        <v>11400</v>
      </c>
      <c r="M109" s="740">
        <f t="shared" si="4"/>
        <v>11400</v>
      </c>
      <c r="N109" s="730"/>
      <c r="O109" s="730"/>
    </row>
    <row r="110" spans="1:15" s="718" customFormat="1">
      <c r="A110" s="723">
        <v>105</v>
      </c>
      <c r="B110" s="753" t="s">
        <v>2336</v>
      </c>
      <c r="C110" s="738" t="s">
        <v>225</v>
      </c>
      <c r="D110" s="741">
        <v>0</v>
      </c>
      <c r="E110" s="738">
        <v>20</v>
      </c>
      <c r="F110" s="752">
        <v>250</v>
      </c>
      <c r="G110" s="741">
        <v>0</v>
      </c>
      <c r="H110" s="741">
        <v>10</v>
      </c>
      <c r="I110" s="744">
        <v>10</v>
      </c>
      <c r="J110" s="744">
        <v>0</v>
      </c>
      <c r="K110" s="738">
        <v>20</v>
      </c>
      <c r="L110" s="739">
        <f t="shared" si="3"/>
        <v>5000</v>
      </c>
      <c r="M110" s="740">
        <f t="shared" si="4"/>
        <v>5000</v>
      </c>
      <c r="N110" s="730"/>
      <c r="O110" s="730"/>
    </row>
    <row r="111" spans="1:15" s="718" customFormat="1">
      <c r="A111" s="723">
        <v>106</v>
      </c>
      <c r="B111" s="753" t="s">
        <v>2337</v>
      </c>
      <c r="C111" s="738" t="s">
        <v>2338</v>
      </c>
      <c r="D111" s="741">
        <v>0</v>
      </c>
      <c r="E111" s="738">
        <v>7</v>
      </c>
      <c r="F111" s="752">
        <v>65</v>
      </c>
      <c r="G111" s="741">
        <v>0</v>
      </c>
      <c r="H111" s="741">
        <v>3</v>
      </c>
      <c r="I111" s="744">
        <v>4</v>
      </c>
      <c r="J111" s="744">
        <v>0</v>
      </c>
      <c r="K111" s="738">
        <v>7</v>
      </c>
      <c r="L111" s="739">
        <f t="shared" si="3"/>
        <v>455</v>
      </c>
      <c r="M111" s="740">
        <f t="shared" si="4"/>
        <v>455</v>
      </c>
      <c r="N111" s="730"/>
      <c r="O111" s="730"/>
    </row>
    <row r="112" spans="1:15" s="718" customFormat="1">
      <c r="A112" s="723">
        <v>107</v>
      </c>
      <c r="B112" s="753" t="s">
        <v>2339</v>
      </c>
      <c r="C112" s="738" t="s">
        <v>2338</v>
      </c>
      <c r="D112" s="741">
        <v>0</v>
      </c>
      <c r="E112" s="738">
        <v>8</v>
      </c>
      <c r="F112" s="752">
        <v>65</v>
      </c>
      <c r="G112" s="741">
        <v>2</v>
      </c>
      <c r="H112" s="741">
        <v>2</v>
      </c>
      <c r="I112" s="744">
        <v>2</v>
      </c>
      <c r="J112" s="744">
        <v>2</v>
      </c>
      <c r="K112" s="738">
        <v>8</v>
      </c>
      <c r="L112" s="739">
        <f t="shared" si="3"/>
        <v>520</v>
      </c>
      <c r="M112" s="740">
        <f t="shared" si="4"/>
        <v>520</v>
      </c>
      <c r="N112" s="730"/>
      <c r="O112" s="730"/>
    </row>
    <row r="113" spans="1:15" s="718" customFormat="1">
      <c r="A113" s="723">
        <v>108</v>
      </c>
      <c r="B113" s="753" t="s">
        <v>2340</v>
      </c>
      <c r="C113" s="738" t="s">
        <v>2271</v>
      </c>
      <c r="D113" s="741">
        <v>0</v>
      </c>
      <c r="E113" s="738">
        <v>25</v>
      </c>
      <c r="F113" s="752">
        <v>20</v>
      </c>
      <c r="G113" s="741">
        <v>0</v>
      </c>
      <c r="H113" s="741">
        <v>12</v>
      </c>
      <c r="I113" s="744">
        <v>13</v>
      </c>
      <c r="J113" s="744">
        <v>0</v>
      </c>
      <c r="K113" s="738">
        <v>25</v>
      </c>
      <c r="L113" s="739">
        <f t="shared" si="3"/>
        <v>500</v>
      </c>
      <c r="M113" s="740">
        <f t="shared" si="4"/>
        <v>500</v>
      </c>
      <c r="N113" s="730"/>
      <c r="O113" s="730"/>
    </row>
    <row r="114" spans="1:15" s="718" customFormat="1">
      <c r="A114" s="723">
        <v>109</v>
      </c>
      <c r="B114" s="753" t="s">
        <v>2341</v>
      </c>
      <c r="C114" s="738" t="s">
        <v>2271</v>
      </c>
      <c r="D114" s="741">
        <v>0</v>
      </c>
      <c r="E114" s="738">
        <v>10</v>
      </c>
      <c r="F114" s="752">
        <v>15</v>
      </c>
      <c r="G114" s="741">
        <v>0</v>
      </c>
      <c r="H114" s="741">
        <v>5</v>
      </c>
      <c r="I114" s="744">
        <v>5</v>
      </c>
      <c r="J114" s="744">
        <v>0</v>
      </c>
      <c r="K114" s="738">
        <v>10</v>
      </c>
      <c r="L114" s="739">
        <f t="shared" si="3"/>
        <v>150</v>
      </c>
      <c r="M114" s="740">
        <f t="shared" si="4"/>
        <v>150</v>
      </c>
      <c r="N114" s="730"/>
      <c r="O114" s="730"/>
    </row>
    <row r="115" spans="1:15" s="718" customFormat="1" ht="48">
      <c r="A115" s="723">
        <v>110</v>
      </c>
      <c r="B115" s="753" t="s">
        <v>2342</v>
      </c>
      <c r="C115" s="754" t="s">
        <v>639</v>
      </c>
      <c r="D115" s="747">
        <v>0</v>
      </c>
      <c r="E115" s="754">
        <v>17</v>
      </c>
      <c r="F115" s="755">
        <v>140</v>
      </c>
      <c r="G115" s="747">
        <v>0</v>
      </c>
      <c r="H115" s="747">
        <v>5</v>
      </c>
      <c r="I115" s="747">
        <v>7</v>
      </c>
      <c r="J115" s="747">
        <v>5</v>
      </c>
      <c r="K115" s="754">
        <v>17</v>
      </c>
      <c r="L115" s="750">
        <f t="shared" si="3"/>
        <v>2380</v>
      </c>
      <c r="M115" s="751">
        <f t="shared" si="4"/>
        <v>2380</v>
      </c>
      <c r="N115" s="730"/>
      <c r="O115" s="730"/>
    </row>
    <row r="116" spans="1:15" s="718" customFormat="1">
      <c r="A116" s="723">
        <v>111</v>
      </c>
      <c r="B116" s="753" t="s">
        <v>2343</v>
      </c>
      <c r="C116" s="738" t="s">
        <v>639</v>
      </c>
      <c r="D116" s="741">
        <v>0</v>
      </c>
      <c r="E116" s="738">
        <v>35</v>
      </c>
      <c r="F116" s="752">
        <v>60</v>
      </c>
      <c r="G116" s="741">
        <v>0</v>
      </c>
      <c r="H116" s="741">
        <v>17</v>
      </c>
      <c r="I116" s="744">
        <v>18</v>
      </c>
      <c r="J116" s="744">
        <v>0</v>
      </c>
      <c r="K116" s="738">
        <v>35</v>
      </c>
      <c r="L116" s="739">
        <f t="shared" si="3"/>
        <v>2100</v>
      </c>
      <c r="M116" s="740">
        <f t="shared" si="4"/>
        <v>2100</v>
      </c>
      <c r="N116" s="730"/>
      <c r="O116" s="730"/>
    </row>
    <row r="117" spans="1:15" s="718" customFormat="1">
      <c r="A117" s="723">
        <v>112</v>
      </c>
      <c r="B117" s="753" t="s">
        <v>2344</v>
      </c>
      <c r="C117" s="738" t="s">
        <v>639</v>
      </c>
      <c r="D117" s="741">
        <v>0</v>
      </c>
      <c r="E117" s="738">
        <v>20</v>
      </c>
      <c r="F117" s="752">
        <v>80</v>
      </c>
      <c r="G117" s="741">
        <v>5</v>
      </c>
      <c r="H117" s="741">
        <v>5</v>
      </c>
      <c r="I117" s="744">
        <v>5</v>
      </c>
      <c r="J117" s="744">
        <v>5</v>
      </c>
      <c r="K117" s="738">
        <v>20</v>
      </c>
      <c r="L117" s="739">
        <f t="shared" si="3"/>
        <v>1600</v>
      </c>
      <c r="M117" s="740">
        <f t="shared" si="4"/>
        <v>1600</v>
      </c>
      <c r="N117" s="730"/>
      <c r="O117" s="730"/>
    </row>
    <row r="118" spans="1:15" s="718" customFormat="1">
      <c r="A118" s="723">
        <v>113</v>
      </c>
      <c r="B118" s="753" t="s">
        <v>2345</v>
      </c>
      <c r="C118" s="738" t="s">
        <v>2338</v>
      </c>
      <c r="D118" s="741">
        <v>0</v>
      </c>
      <c r="E118" s="738">
        <v>30</v>
      </c>
      <c r="F118" s="752">
        <v>110</v>
      </c>
      <c r="G118" s="741">
        <v>0</v>
      </c>
      <c r="H118" s="741">
        <v>15</v>
      </c>
      <c r="I118" s="744">
        <v>15</v>
      </c>
      <c r="J118" s="744">
        <v>0</v>
      </c>
      <c r="K118" s="738">
        <v>30</v>
      </c>
      <c r="L118" s="739">
        <f t="shared" si="3"/>
        <v>3300</v>
      </c>
      <c r="M118" s="740">
        <f t="shared" si="4"/>
        <v>3300</v>
      </c>
      <c r="N118" s="730"/>
      <c r="O118" s="730"/>
    </row>
    <row r="119" spans="1:15" s="718" customFormat="1" ht="48">
      <c r="A119" s="723">
        <v>114</v>
      </c>
      <c r="B119" s="753" t="s">
        <v>2346</v>
      </c>
      <c r="C119" s="738" t="s">
        <v>639</v>
      </c>
      <c r="D119" s="741">
        <v>0</v>
      </c>
      <c r="E119" s="738">
        <v>7</v>
      </c>
      <c r="F119" s="752">
        <v>700</v>
      </c>
      <c r="G119" s="741">
        <v>0</v>
      </c>
      <c r="H119" s="741">
        <v>3</v>
      </c>
      <c r="I119" s="744">
        <v>4</v>
      </c>
      <c r="J119" s="744">
        <v>0</v>
      </c>
      <c r="K119" s="738">
        <v>7</v>
      </c>
      <c r="L119" s="739">
        <f t="shared" si="3"/>
        <v>4900</v>
      </c>
      <c r="M119" s="740">
        <f t="shared" si="4"/>
        <v>4900</v>
      </c>
      <c r="N119" s="730"/>
      <c r="O119" s="730"/>
    </row>
    <row r="120" spans="1:15" s="718" customFormat="1">
      <c r="A120" s="723">
        <v>115</v>
      </c>
      <c r="B120" s="753" t="s">
        <v>2347</v>
      </c>
      <c r="C120" s="738" t="s">
        <v>2348</v>
      </c>
      <c r="D120" s="741">
        <v>0</v>
      </c>
      <c r="E120" s="738">
        <v>20</v>
      </c>
      <c r="F120" s="752">
        <v>200</v>
      </c>
      <c r="G120" s="741">
        <v>5</v>
      </c>
      <c r="H120" s="741">
        <v>5</v>
      </c>
      <c r="I120" s="744">
        <v>5</v>
      </c>
      <c r="J120" s="744">
        <v>5</v>
      </c>
      <c r="K120" s="738">
        <v>20</v>
      </c>
      <c r="L120" s="739">
        <f t="shared" si="3"/>
        <v>4000</v>
      </c>
      <c r="M120" s="740">
        <f t="shared" si="4"/>
        <v>4000</v>
      </c>
      <c r="N120" s="730"/>
      <c r="O120" s="730"/>
    </row>
    <row r="121" spans="1:15" s="718" customFormat="1">
      <c r="A121" s="723">
        <v>116</v>
      </c>
      <c r="B121" s="753" t="s">
        <v>2349</v>
      </c>
      <c r="C121" s="738" t="s">
        <v>18</v>
      </c>
      <c r="D121" s="741">
        <v>0</v>
      </c>
      <c r="E121" s="738">
        <v>6</v>
      </c>
      <c r="F121" s="752">
        <v>3650</v>
      </c>
      <c r="G121" s="741">
        <v>0</v>
      </c>
      <c r="H121" s="741">
        <v>3</v>
      </c>
      <c r="I121" s="744">
        <v>3</v>
      </c>
      <c r="J121" s="744">
        <v>0</v>
      </c>
      <c r="K121" s="738">
        <v>6</v>
      </c>
      <c r="L121" s="739">
        <f t="shared" si="3"/>
        <v>21900</v>
      </c>
      <c r="M121" s="740">
        <f t="shared" si="4"/>
        <v>21900</v>
      </c>
      <c r="N121" s="730"/>
      <c r="O121" s="730"/>
    </row>
    <row r="122" spans="1:15" s="718" customFormat="1">
      <c r="A122" s="723">
        <v>117</v>
      </c>
      <c r="B122" s="753" t="s">
        <v>2350</v>
      </c>
      <c r="C122" s="738" t="s">
        <v>18</v>
      </c>
      <c r="D122" s="741">
        <v>0</v>
      </c>
      <c r="E122" s="738">
        <v>4</v>
      </c>
      <c r="F122" s="752">
        <v>2900</v>
      </c>
      <c r="G122" s="741">
        <v>0</v>
      </c>
      <c r="H122" s="741">
        <v>2</v>
      </c>
      <c r="I122" s="744">
        <v>2</v>
      </c>
      <c r="J122" s="744">
        <v>0</v>
      </c>
      <c r="K122" s="738">
        <v>4</v>
      </c>
      <c r="L122" s="739">
        <f t="shared" si="3"/>
        <v>11600</v>
      </c>
      <c r="M122" s="740">
        <f t="shared" si="4"/>
        <v>11600</v>
      </c>
      <c r="N122" s="730"/>
      <c r="O122" s="730"/>
    </row>
    <row r="123" spans="1:15" s="718" customFormat="1">
      <c r="A123" s="723">
        <v>118</v>
      </c>
      <c r="B123" s="753" t="s">
        <v>2351</v>
      </c>
      <c r="C123" s="738" t="s">
        <v>18</v>
      </c>
      <c r="D123" s="741">
        <v>0</v>
      </c>
      <c r="E123" s="738">
        <v>10</v>
      </c>
      <c r="F123" s="752">
        <v>5850</v>
      </c>
      <c r="G123" s="741">
        <v>5</v>
      </c>
      <c r="H123" s="741">
        <v>5</v>
      </c>
      <c r="I123" s="744">
        <v>5</v>
      </c>
      <c r="J123" s="744">
        <v>5</v>
      </c>
      <c r="K123" s="738">
        <v>10</v>
      </c>
      <c r="L123" s="739">
        <f t="shared" si="3"/>
        <v>58500</v>
      </c>
      <c r="M123" s="740">
        <f t="shared" si="4"/>
        <v>58500</v>
      </c>
      <c r="N123" s="730"/>
      <c r="O123" s="730"/>
    </row>
    <row r="124" spans="1:15" s="718" customFormat="1">
      <c r="A124" s="723">
        <v>119</v>
      </c>
      <c r="B124" s="753" t="s">
        <v>2352</v>
      </c>
      <c r="C124" s="738" t="s">
        <v>383</v>
      </c>
      <c r="D124" s="741">
        <v>0</v>
      </c>
      <c r="E124" s="738">
        <v>3</v>
      </c>
      <c r="F124" s="752">
        <v>1450</v>
      </c>
      <c r="G124" s="741">
        <v>0</v>
      </c>
      <c r="H124" s="741">
        <v>1</v>
      </c>
      <c r="I124" s="744">
        <v>1</v>
      </c>
      <c r="J124" s="744">
        <v>1</v>
      </c>
      <c r="K124" s="738">
        <v>3</v>
      </c>
      <c r="L124" s="739">
        <f t="shared" si="3"/>
        <v>4350</v>
      </c>
      <c r="M124" s="740">
        <f t="shared" si="4"/>
        <v>4350</v>
      </c>
      <c r="N124" s="730"/>
      <c r="O124" s="730"/>
    </row>
    <row r="125" spans="1:15" s="718" customFormat="1">
      <c r="A125" s="723">
        <v>120</v>
      </c>
      <c r="B125" s="753" t="s">
        <v>2353</v>
      </c>
      <c r="C125" s="738" t="s">
        <v>18</v>
      </c>
      <c r="D125" s="741">
        <v>0</v>
      </c>
      <c r="E125" s="738">
        <v>3</v>
      </c>
      <c r="F125" s="752">
        <v>6200</v>
      </c>
      <c r="G125" s="741">
        <v>0</v>
      </c>
      <c r="H125" s="741">
        <v>1</v>
      </c>
      <c r="I125" s="744">
        <v>1</v>
      </c>
      <c r="J125" s="744">
        <v>1</v>
      </c>
      <c r="K125" s="738">
        <v>3</v>
      </c>
      <c r="L125" s="739">
        <f t="shared" si="3"/>
        <v>18600</v>
      </c>
      <c r="M125" s="740">
        <f t="shared" si="4"/>
        <v>18600</v>
      </c>
      <c r="N125" s="730"/>
      <c r="O125" s="730"/>
    </row>
    <row r="126" spans="1:15" s="718" customFormat="1">
      <c r="A126" s="723">
        <v>121</v>
      </c>
      <c r="B126" s="753" t="s">
        <v>2350</v>
      </c>
      <c r="C126" s="738" t="s">
        <v>18</v>
      </c>
      <c r="D126" s="741">
        <v>0</v>
      </c>
      <c r="E126" s="738">
        <v>3</v>
      </c>
      <c r="F126" s="752">
        <v>2100</v>
      </c>
      <c r="G126" s="741">
        <v>0</v>
      </c>
      <c r="H126" s="741">
        <v>1</v>
      </c>
      <c r="I126" s="744">
        <v>1</v>
      </c>
      <c r="J126" s="744">
        <v>1</v>
      </c>
      <c r="K126" s="738">
        <v>3</v>
      </c>
      <c r="L126" s="739">
        <f t="shared" si="3"/>
        <v>6300</v>
      </c>
      <c r="M126" s="740">
        <f t="shared" si="4"/>
        <v>6300</v>
      </c>
      <c r="N126" s="730"/>
      <c r="O126" s="730"/>
    </row>
    <row r="127" spans="1:15" s="718" customFormat="1">
      <c r="A127" s="723">
        <v>122</v>
      </c>
      <c r="B127" s="753" t="s">
        <v>2354</v>
      </c>
      <c r="C127" s="738" t="s">
        <v>18</v>
      </c>
      <c r="D127" s="741">
        <v>0</v>
      </c>
      <c r="E127" s="738">
        <v>5</v>
      </c>
      <c r="F127" s="752">
        <v>6200</v>
      </c>
      <c r="G127" s="741">
        <v>0</v>
      </c>
      <c r="H127" s="741">
        <v>2</v>
      </c>
      <c r="I127" s="744">
        <v>3</v>
      </c>
      <c r="J127" s="744">
        <v>0</v>
      </c>
      <c r="K127" s="738">
        <v>5</v>
      </c>
      <c r="L127" s="739">
        <f t="shared" si="3"/>
        <v>31000</v>
      </c>
      <c r="M127" s="740">
        <f t="shared" si="4"/>
        <v>31000</v>
      </c>
      <c r="N127" s="730"/>
      <c r="O127" s="730"/>
    </row>
    <row r="128" spans="1:15" s="718" customFormat="1">
      <c r="A128" s="723">
        <v>123</v>
      </c>
      <c r="B128" s="753" t="s">
        <v>2355</v>
      </c>
      <c r="C128" s="738" t="s">
        <v>21</v>
      </c>
      <c r="D128" s="741">
        <v>0</v>
      </c>
      <c r="E128" s="738">
        <v>4</v>
      </c>
      <c r="F128" s="752">
        <v>10</v>
      </c>
      <c r="G128" s="741">
        <v>0</v>
      </c>
      <c r="H128" s="741">
        <v>2</v>
      </c>
      <c r="I128" s="744">
        <v>2</v>
      </c>
      <c r="J128" s="744">
        <v>0</v>
      </c>
      <c r="K128" s="738">
        <v>4</v>
      </c>
      <c r="L128" s="739">
        <f t="shared" si="3"/>
        <v>40</v>
      </c>
      <c r="M128" s="740">
        <f t="shared" si="4"/>
        <v>40</v>
      </c>
      <c r="N128" s="730"/>
      <c r="O128" s="730"/>
    </row>
    <row r="129" spans="1:15" s="718" customFormat="1">
      <c r="A129" s="723">
        <v>124</v>
      </c>
      <c r="B129" s="753" t="s">
        <v>2356</v>
      </c>
      <c r="C129" s="738" t="s">
        <v>21</v>
      </c>
      <c r="D129" s="741">
        <v>0</v>
      </c>
      <c r="E129" s="738">
        <v>24</v>
      </c>
      <c r="F129" s="752">
        <v>19</v>
      </c>
      <c r="G129" s="741">
        <v>0</v>
      </c>
      <c r="H129" s="741">
        <v>12</v>
      </c>
      <c r="I129" s="744">
        <v>12</v>
      </c>
      <c r="J129" s="744">
        <v>0</v>
      </c>
      <c r="K129" s="738">
        <v>24</v>
      </c>
      <c r="L129" s="739">
        <f t="shared" si="3"/>
        <v>456</v>
      </c>
      <c r="M129" s="740">
        <f t="shared" si="4"/>
        <v>456</v>
      </c>
      <c r="N129" s="730"/>
      <c r="O129" s="730"/>
    </row>
    <row r="130" spans="1:15" s="718" customFormat="1">
      <c r="A130" s="723">
        <v>125</v>
      </c>
      <c r="B130" s="753" t="s">
        <v>2357</v>
      </c>
      <c r="C130" s="738" t="s">
        <v>639</v>
      </c>
      <c r="D130" s="741">
        <v>0</v>
      </c>
      <c r="E130" s="738">
        <v>30</v>
      </c>
      <c r="F130" s="752">
        <v>80</v>
      </c>
      <c r="G130" s="741">
        <v>0</v>
      </c>
      <c r="H130" s="741">
        <v>15</v>
      </c>
      <c r="I130" s="744">
        <v>15</v>
      </c>
      <c r="J130" s="744">
        <v>0</v>
      </c>
      <c r="K130" s="738">
        <v>30</v>
      </c>
      <c r="L130" s="739">
        <f t="shared" si="3"/>
        <v>2400</v>
      </c>
      <c r="M130" s="740">
        <f t="shared" si="4"/>
        <v>2400</v>
      </c>
      <c r="N130" s="730"/>
      <c r="O130" s="730"/>
    </row>
    <row r="131" spans="1:15" s="718" customFormat="1">
      <c r="A131" s="723">
        <v>126</v>
      </c>
      <c r="B131" s="753" t="s">
        <v>2358</v>
      </c>
      <c r="C131" s="738" t="s">
        <v>21</v>
      </c>
      <c r="D131" s="741">
        <v>0</v>
      </c>
      <c r="E131" s="738">
        <v>12</v>
      </c>
      <c r="F131" s="752">
        <v>370</v>
      </c>
      <c r="G131" s="741">
        <v>0</v>
      </c>
      <c r="H131" s="741">
        <v>6</v>
      </c>
      <c r="I131" s="744">
        <v>6</v>
      </c>
      <c r="J131" s="744">
        <v>0</v>
      </c>
      <c r="K131" s="738">
        <v>12</v>
      </c>
      <c r="L131" s="739">
        <f t="shared" si="3"/>
        <v>4440</v>
      </c>
      <c r="M131" s="740">
        <f t="shared" si="4"/>
        <v>4440</v>
      </c>
      <c r="N131" s="730"/>
      <c r="O131" s="730"/>
    </row>
    <row r="132" spans="1:15" s="718" customFormat="1">
      <c r="A132" s="723">
        <v>127</v>
      </c>
      <c r="B132" s="753" t="s">
        <v>2359</v>
      </c>
      <c r="C132" s="738" t="s">
        <v>2360</v>
      </c>
      <c r="D132" s="741">
        <v>0</v>
      </c>
      <c r="E132" s="738">
        <v>12</v>
      </c>
      <c r="F132" s="752">
        <v>370</v>
      </c>
      <c r="G132" s="741">
        <v>0</v>
      </c>
      <c r="H132" s="741">
        <v>6</v>
      </c>
      <c r="I132" s="744">
        <v>6</v>
      </c>
      <c r="J132" s="744">
        <v>0</v>
      </c>
      <c r="K132" s="738">
        <v>12</v>
      </c>
      <c r="L132" s="739">
        <f t="shared" si="3"/>
        <v>4440</v>
      </c>
      <c r="M132" s="740">
        <f t="shared" si="4"/>
        <v>4440</v>
      </c>
      <c r="N132" s="730"/>
      <c r="O132" s="730"/>
    </row>
    <row r="133" spans="1:15" s="718" customFormat="1">
      <c r="A133" s="723">
        <v>128</v>
      </c>
      <c r="B133" s="753" t="s">
        <v>2361</v>
      </c>
      <c r="C133" s="738" t="s">
        <v>2360</v>
      </c>
      <c r="D133" s="741">
        <v>0</v>
      </c>
      <c r="E133" s="738">
        <v>12</v>
      </c>
      <c r="F133" s="752">
        <v>445</v>
      </c>
      <c r="G133" s="741">
        <v>0</v>
      </c>
      <c r="H133" s="741">
        <v>6</v>
      </c>
      <c r="I133" s="744">
        <v>6</v>
      </c>
      <c r="J133" s="744">
        <v>0</v>
      </c>
      <c r="K133" s="738">
        <v>12</v>
      </c>
      <c r="L133" s="739">
        <f t="shared" si="3"/>
        <v>5340</v>
      </c>
      <c r="M133" s="740">
        <f t="shared" si="4"/>
        <v>5340</v>
      </c>
      <c r="N133" s="730"/>
      <c r="O133" s="730"/>
    </row>
    <row r="134" spans="1:15" s="718" customFormat="1" ht="72">
      <c r="A134" s="723">
        <v>129</v>
      </c>
      <c r="B134" s="753" t="s">
        <v>2362</v>
      </c>
      <c r="C134" s="746" t="s">
        <v>373</v>
      </c>
      <c r="D134" s="747">
        <v>0</v>
      </c>
      <c r="E134" s="754">
        <v>4</v>
      </c>
      <c r="F134" s="755">
        <v>28500</v>
      </c>
      <c r="G134" s="747">
        <v>0</v>
      </c>
      <c r="H134" s="747">
        <v>2</v>
      </c>
      <c r="I134" s="747">
        <v>2</v>
      </c>
      <c r="J134" s="747">
        <v>0</v>
      </c>
      <c r="K134" s="754">
        <v>4</v>
      </c>
      <c r="L134" s="750">
        <f t="shared" si="3"/>
        <v>114000</v>
      </c>
      <c r="M134" s="751">
        <f t="shared" si="4"/>
        <v>114000</v>
      </c>
      <c r="N134" s="730"/>
      <c r="O134" s="730"/>
    </row>
    <row r="135" spans="1:15" s="718" customFormat="1" ht="72">
      <c r="A135" s="723">
        <v>130</v>
      </c>
      <c r="B135" s="753" t="s">
        <v>2363</v>
      </c>
      <c r="C135" s="734" t="s">
        <v>373</v>
      </c>
      <c r="D135" s="741">
        <v>0</v>
      </c>
      <c r="E135" s="738">
        <v>6</v>
      </c>
      <c r="F135" s="752">
        <v>2950</v>
      </c>
      <c r="G135" s="741">
        <v>0</v>
      </c>
      <c r="H135" s="741">
        <v>3</v>
      </c>
      <c r="I135" s="744">
        <v>3</v>
      </c>
      <c r="J135" s="744">
        <v>0</v>
      </c>
      <c r="K135" s="738">
        <v>6</v>
      </c>
      <c r="L135" s="739">
        <f t="shared" ref="L135:L163" si="5">K135*F135</f>
        <v>17700</v>
      </c>
      <c r="M135" s="740">
        <f t="shared" ref="M135:M163" si="6">L135</f>
        <v>17700</v>
      </c>
      <c r="N135" s="730"/>
      <c r="O135" s="730"/>
    </row>
    <row r="136" spans="1:15" s="718" customFormat="1">
      <c r="A136" s="723">
        <v>131</v>
      </c>
      <c r="B136" s="753" t="s">
        <v>2364</v>
      </c>
      <c r="C136" s="738" t="s">
        <v>18</v>
      </c>
      <c r="D136" s="741">
        <v>0</v>
      </c>
      <c r="E136" s="738">
        <v>4</v>
      </c>
      <c r="F136" s="752">
        <v>2800</v>
      </c>
      <c r="G136" s="741">
        <v>2</v>
      </c>
      <c r="H136" s="741">
        <v>0</v>
      </c>
      <c r="I136" s="744">
        <v>2</v>
      </c>
      <c r="J136" s="744">
        <v>0</v>
      </c>
      <c r="K136" s="738">
        <v>4</v>
      </c>
      <c r="L136" s="739">
        <f t="shared" si="5"/>
        <v>11200</v>
      </c>
      <c r="M136" s="740">
        <f t="shared" si="6"/>
        <v>11200</v>
      </c>
      <c r="N136" s="730"/>
      <c r="O136" s="730"/>
    </row>
    <row r="137" spans="1:15" s="718" customFormat="1">
      <c r="A137" s="723">
        <v>132</v>
      </c>
      <c r="B137" s="753" t="s">
        <v>2365</v>
      </c>
      <c r="C137" s="738" t="s">
        <v>18</v>
      </c>
      <c r="D137" s="741">
        <v>0</v>
      </c>
      <c r="E137" s="738">
        <v>6</v>
      </c>
      <c r="F137" s="752">
        <v>500</v>
      </c>
      <c r="G137" s="741">
        <v>1</v>
      </c>
      <c r="H137" s="741">
        <v>3</v>
      </c>
      <c r="I137" s="744">
        <v>2</v>
      </c>
      <c r="J137" s="744">
        <v>0</v>
      </c>
      <c r="K137" s="738">
        <v>6</v>
      </c>
      <c r="L137" s="739">
        <f t="shared" si="5"/>
        <v>3000</v>
      </c>
      <c r="M137" s="740">
        <f t="shared" si="6"/>
        <v>3000</v>
      </c>
      <c r="N137" s="730"/>
      <c r="O137" s="730"/>
    </row>
    <row r="138" spans="1:15" s="718" customFormat="1" ht="48">
      <c r="A138" s="723">
        <v>133</v>
      </c>
      <c r="B138" s="753" t="s">
        <v>2366</v>
      </c>
      <c r="C138" s="738" t="s">
        <v>18</v>
      </c>
      <c r="D138" s="741">
        <v>0</v>
      </c>
      <c r="E138" s="738">
        <v>6</v>
      </c>
      <c r="F138" s="752">
        <v>500</v>
      </c>
      <c r="G138" s="741">
        <v>1</v>
      </c>
      <c r="H138" s="741">
        <v>3</v>
      </c>
      <c r="I138" s="744">
        <v>2</v>
      </c>
      <c r="J138" s="744">
        <v>0</v>
      </c>
      <c r="K138" s="738">
        <v>6</v>
      </c>
      <c r="L138" s="739">
        <f t="shared" si="5"/>
        <v>3000</v>
      </c>
      <c r="M138" s="740">
        <f t="shared" si="6"/>
        <v>3000</v>
      </c>
      <c r="N138" s="730"/>
      <c r="O138" s="730"/>
    </row>
    <row r="139" spans="1:15" s="718" customFormat="1">
      <c r="A139" s="723">
        <v>134</v>
      </c>
      <c r="B139" s="753" t="s">
        <v>2367</v>
      </c>
      <c r="C139" s="738" t="s">
        <v>25</v>
      </c>
      <c r="D139" s="741">
        <v>0</v>
      </c>
      <c r="E139" s="738">
        <v>40</v>
      </c>
      <c r="F139" s="752">
        <v>290</v>
      </c>
      <c r="G139" s="741">
        <v>10</v>
      </c>
      <c r="H139" s="741">
        <v>10</v>
      </c>
      <c r="I139" s="744">
        <v>10</v>
      </c>
      <c r="J139" s="744">
        <v>10</v>
      </c>
      <c r="K139" s="738">
        <v>40</v>
      </c>
      <c r="L139" s="739">
        <f t="shared" si="5"/>
        <v>11600</v>
      </c>
      <c r="M139" s="740">
        <f t="shared" si="6"/>
        <v>11600</v>
      </c>
      <c r="N139" s="730"/>
      <c r="O139" s="730"/>
    </row>
    <row r="140" spans="1:15" s="718" customFormat="1">
      <c r="A140" s="723">
        <v>135</v>
      </c>
      <c r="B140" s="753" t="s">
        <v>2368</v>
      </c>
      <c r="C140" s="738" t="s">
        <v>18</v>
      </c>
      <c r="D140" s="741">
        <v>0</v>
      </c>
      <c r="E140" s="738">
        <v>3</v>
      </c>
      <c r="F140" s="752">
        <v>800</v>
      </c>
      <c r="G140" s="741">
        <v>0</v>
      </c>
      <c r="H140" s="741">
        <v>1</v>
      </c>
      <c r="I140" s="744">
        <v>1</v>
      </c>
      <c r="J140" s="744">
        <v>1</v>
      </c>
      <c r="K140" s="738">
        <v>3</v>
      </c>
      <c r="L140" s="739">
        <f t="shared" si="5"/>
        <v>2400</v>
      </c>
      <c r="M140" s="740">
        <f t="shared" si="6"/>
        <v>2400</v>
      </c>
      <c r="N140" s="730"/>
      <c r="O140" s="730"/>
    </row>
    <row r="141" spans="1:15" s="718" customFormat="1">
      <c r="A141" s="723">
        <v>136</v>
      </c>
      <c r="B141" s="753" t="s">
        <v>2369</v>
      </c>
      <c r="C141" s="738" t="s">
        <v>18</v>
      </c>
      <c r="D141" s="741">
        <v>0</v>
      </c>
      <c r="E141" s="738">
        <v>6</v>
      </c>
      <c r="F141" s="752">
        <v>550</v>
      </c>
      <c r="G141" s="741">
        <v>2</v>
      </c>
      <c r="H141" s="741">
        <v>2</v>
      </c>
      <c r="I141" s="744">
        <v>2</v>
      </c>
      <c r="J141" s="744">
        <v>0</v>
      </c>
      <c r="K141" s="738">
        <v>6</v>
      </c>
      <c r="L141" s="739">
        <f t="shared" si="5"/>
        <v>3300</v>
      </c>
      <c r="M141" s="740">
        <f t="shared" si="6"/>
        <v>3300</v>
      </c>
      <c r="N141" s="730"/>
      <c r="O141" s="730"/>
    </row>
    <row r="142" spans="1:15" s="718" customFormat="1">
      <c r="A142" s="723">
        <v>137</v>
      </c>
      <c r="B142" s="753" t="s">
        <v>2370</v>
      </c>
      <c r="C142" s="738" t="s">
        <v>21</v>
      </c>
      <c r="D142" s="741">
        <v>0</v>
      </c>
      <c r="E142" s="738">
        <v>6</v>
      </c>
      <c r="F142" s="752">
        <v>160.5</v>
      </c>
      <c r="G142" s="741">
        <v>0</v>
      </c>
      <c r="H142" s="741">
        <v>2</v>
      </c>
      <c r="I142" s="744">
        <v>2</v>
      </c>
      <c r="J142" s="744">
        <v>2</v>
      </c>
      <c r="K142" s="738">
        <v>7</v>
      </c>
      <c r="L142" s="739">
        <f t="shared" si="5"/>
        <v>1123.5</v>
      </c>
      <c r="M142" s="740">
        <f t="shared" si="6"/>
        <v>1123.5</v>
      </c>
      <c r="N142" s="730"/>
      <c r="O142" s="730"/>
    </row>
    <row r="143" spans="1:15" s="718" customFormat="1">
      <c r="A143" s="723">
        <v>138</v>
      </c>
      <c r="B143" s="753" t="s">
        <v>2371</v>
      </c>
      <c r="C143" s="738" t="s">
        <v>21</v>
      </c>
      <c r="D143" s="741">
        <v>0</v>
      </c>
      <c r="E143" s="738">
        <v>6</v>
      </c>
      <c r="F143" s="752">
        <v>500</v>
      </c>
      <c r="G143" s="741">
        <v>0</v>
      </c>
      <c r="H143" s="741">
        <v>2</v>
      </c>
      <c r="I143" s="744">
        <v>2</v>
      </c>
      <c r="J143" s="744">
        <v>2</v>
      </c>
      <c r="K143" s="738">
        <v>7</v>
      </c>
      <c r="L143" s="739">
        <f t="shared" si="5"/>
        <v>3500</v>
      </c>
      <c r="M143" s="740">
        <f t="shared" si="6"/>
        <v>3500</v>
      </c>
      <c r="N143" s="730"/>
      <c r="O143" s="730"/>
    </row>
    <row r="144" spans="1:15" s="718" customFormat="1">
      <c r="A144" s="723">
        <v>139</v>
      </c>
      <c r="B144" s="753" t="s">
        <v>2372</v>
      </c>
      <c r="C144" s="738" t="s">
        <v>2373</v>
      </c>
      <c r="D144" s="741">
        <v>0</v>
      </c>
      <c r="E144" s="738">
        <v>8</v>
      </c>
      <c r="F144" s="752">
        <v>750</v>
      </c>
      <c r="G144" s="741">
        <v>2</v>
      </c>
      <c r="H144" s="741">
        <v>2</v>
      </c>
      <c r="I144" s="744">
        <v>2</v>
      </c>
      <c r="J144" s="744">
        <v>2</v>
      </c>
      <c r="K144" s="738">
        <v>8</v>
      </c>
      <c r="L144" s="739">
        <f t="shared" si="5"/>
        <v>6000</v>
      </c>
      <c r="M144" s="740">
        <f t="shared" si="6"/>
        <v>6000</v>
      </c>
      <c r="N144" s="730"/>
      <c r="O144" s="730"/>
    </row>
    <row r="145" spans="1:15" s="718" customFormat="1">
      <c r="A145" s="723">
        <v>140</v>
      </c>
      <c r="B145" s="753" t="s">
        <v>2374</v>
      </c>
      <c r="C145" s="738" t="s">
        <v>383</v>
      </c>
      <c r="D145" s="741">
        <v>0</v>
      </c>
      <c r="E145" s="738">
        <v>7</v>
      </c>
      <c r="F145" s="752">
        <v>137</v>
      </c>
      <c r="G145" s="741">
        <v>0</v>
      </c>
      <c r="H145" s="741">
        <v>3</v>
      </c>
      <c r="I145" s="744">
        <v>4</v>
      </c>
      <c r="J145" s="744">
        <v>0</v>
      </c>
      <c r="K145" s="738">
        <v>7</v>
      </c>
      <c r="L145" s="739">
        <f t="shared" si="5"/>
        <v>959</v>
      </c>
      <c r="M145" s="740">
        <f t="shared" si="6"/>
        <v>959</v>
      </c>
      <c r="N145" s="730"/>
      <c r="O145" s="730"/>
    </row>
    <row r="146" spans="1:15" s="718" customFormat="1">
      <c r="A146" s="723">
        <v>141</v>
      </c>
      <c r="B146" s="753" t="s">
        <v>2375</v>
      </c>
      <c r="C146" s="738" t="s">
        <v>21</v>
      </c>
      <c r="D146" s="741">
        <v>0</v>
      </c>
      <c r="E146" s="738">
        <v>5</v>
      </c>
      <c r="F146" s="752">
        <v>5</v>
      </c>
      <c r="G146" s="741">
        <v>0</v>
      </c>
      <c r="H146" s="741">
        <v>3</v>
      </c>
      <c r="I146" s="744">
        <v>2</v>
      </c>
      <c r="J146" s="744">
        <v>0</v>
      </c>
      <c r="K146" s="738">
        <v>5</v>
      </c>
      <c r="L146" s="739">
        <f t="shared" si="5"/>
        <v>25</v>
      </c>
      <c r="M146" s="740">
        <f t="shared" si="6"/>
        <v>25</v>
      </c>
      <c r="N146" s="730"/>
      <c r="O146" s="730"/>
    </row>
    <row r="147" spans="1:15" s="718" customFormat="1">
      <c r="A147" s="723">
        <v>142</v>
      </c>
      <c r="B147" s="753" t="s">
        <v>2376</v>
      </c>
      <c r="C147" s="738" t="s">
        <v>21</v>
      </c>
      <c r="D147" s="741">
        <v>0</v>
      </c>
      <c r="E147" s="738">
        <v>5</v>
      </c>
      <c r="F147" s="752">
        <v>5</v>
      </c>
      <c r="G147" s="741">
        <v>0</v>
      </c>
      <c r="H147" s="741">
        <v>3</v>
      </c>
      <c r="I147" s="744">
        <v>2</v>
      </c>
      <c r="J147" s="744">
        <v>0</v>
      </c>
      <c r="K147" s="738">
        <v>5</v>
      </c>
      <c r="L147" s="739">
        <f t="shared" si="5"/>
        <v>25</v>
      </c>
      <c r="M147" s="740">
        <f t="shared" si="6"/>
        <v>25</v>
      </c>
      <c r="N147" s="730"/>
      <c r="O147" s="730"/>
    </row>
    <row r="148" spans="1:15" s="718" customFormat="1">
      <c r="A148" s="723">
        <v>143</v>
      </c>
      <c r="B148" s="753" t="s">
        <v>2377</v>
      </c>
      <c r="C148" s="738" t="s">
        <v>383</v>
      </c>
      <c r="D148" s="741">
        <v>0</v>
      </c>
      <c r="E148" s="738">
        <v>260</v>
      </c>
      <c r="F148" s="752">
        <v>199</v>
      </c>
      <c r="G148" s="741">
        <v>65</v>
      </c>
      <c r="H148" s="741">
        <v>65</v>
      </c>
      <c r="I148" s="744">
        <v>65</v>
      </c>
      <c r="J148" s="744">
        <v>65</v>
      </c>
      <c r="K148" s="738">
        <v>260</v>
      </c>
      <c r="L148" s="739">
        <f t="shared" si="5"/>
        <v>51740</v>
      </c>
      <c r="M148" s="740">
        <f t="shared" si="6"/>
        <v>51740</v>
      </c>
      <c r="N148" s="730"/>
      <c r="O148" s="730"/>
    </row>
    <row r="149" spans="1:15" s="718" customFormat="1">
      <c r="A149" s="723">
        <v>144</v>
      </c>
      <c r="B149" s="753" t="s">
        <v>2378</v>
      </c>
      <c r="C149" s="738" t="s">
        <v>25</v>
      </c>
      <c r="D149" s="741">
        <v>0</v>
      </c>
      <c r="E149" s="738">
        <v>12</v>
      </c>
      <c r="F149" s="752">
        <v>850</v>
      </c>
      <c r="G149" s="741">
        <v>0</v>
      </c>
      <c r="H149" s="741">
        <v>6</v>
      </c>
      <c r="I149" s="744">
        <v>6</v>
      </c>
      <c r="J149" s="744">
        <v>0</v>
      </c>
      <c r="K149" s="738">
        <v>12</v>
      </c>
      <c r="L149" s="739">
        <f t="shared" si="5"/>
        <v>10200</v>
      </c>
      <c r="M149" s="740">
        <f t="shared" si="6"/>
        <v>10200</v>
      </c>
      <c r="N149" s="730"/>
      <c r="O149" s="730"/>
    </row>
    <row r="150" spans="1:15" s="718" customFormat="1" ht="48">
      <c r="A150" s="723">
        <v>145</v>
      </c>
      <c r="B150" s="753" t="s">
        <v>2379</v>
      </c>
      <c r="C150" s="738" t="s">
        <v>383</v>
      </c>
      <c r="D150" s="741">
        <v>0</v>
      </c>
      <c r="E150" s="738">
        <v>80</v>
      </c>
      <c r="F150" s="752">
        <v>1000</v>
      </c>
      <c r="G150" s="741">
        <v>20</v>
      </c>
      <c r="H150" s="741">
        <v>20</v>
      </c>
      <c r="I150" s="744">
        <v>20</v>
      </c>
      <c r="J150" s="744">
        <v>20</v>
      </c>
      <c r="K150" s="738">
        <v>80</v>
      </c>
      <c r="L150" s="739">
        <f t="shared" si="5"/>
        <v>80000</v>
      </c>
      <c r="M150" s="740">
        <f t="shared" si="6"/>
        <v>80000</v>
      </c>
      <c r="N150" s="730"/>
      <c r="O150" s="730"/>
    </row>
    <row r="151" spans="1:15" s="718" customFormat="1">
      <c r="A151" s="723">
        <v>146</v>
      </c>
      <c r="B151" s="753" t="s">
        <v>2380</v>
      </c>
      <c r="C151" s="738" t="s">
        <v>21</v>
      </c>
      <c r="D151" s="741">
        <v>0</v>
      </c>
      <c r="E151" s="738">
        <v>3</v>
      </c>
      <c r="F151" s="752">
        <v>850</v>
      </c>
      <c r="G151" s="741">
        <v>0</v>
      </c>
      <c r="H151" s="741">
        <v>1</v>
      </c>
      <c r="I151" s="744">
        <v>1</v>
      </c>
      <c r="J151" s="744">
        <v>1</v>
      </c>
      <c r="K151" s="738">
        <v>3</v>
      </c>
      <c r="L151" s="739">
        <f t="shared" si="5"/>
        <v>2550</v>
      </c>
      <c r="M151" s="740">
        <f t="shared" si="6"/>
        <v>2550</v>
      </c>
      <c r="N151" s="730"/>
      <c r="O151" s="730"/>
    </row>
    <row r="152" spans="1:15" s="718" customFormat="1">
      <c r="A152" s="723">
        <v>147</v>
      </c>
      <c r="B152" s="753" t="s">
        <v>2381</v>
      </c>
      <c r="C152" s="738" t="s">
        <v>44</v>
      </c>
      <c r="D152" s="741">
        <v>0</v>
      </c>
      <c r="E152" s="738">
        <v>2</v>
      </c>
      <c r="F152" s="752">
        <v>3200</v>
      </c>
      <c r="G152" s="741">
        <v>0</v>
      </c>
      <c r="H152" s="741">
        <v>1</v>
      </c>
      <c r="I152" s="744">
        <v>1</v>
      </c>
      <c r="J152" s="744">
        <v>0</v>
      </c>
      <c r="K152" s="738">
        <v>2</v>
      </c>
      <c r="L152" s="739">
        <f t="shared" si="5"/>
        <v>6400</v>
      </c>
      <c r="M152" s="740">
        <f t="shared" si="6"/>
        <v>6400</v>
      </c>
      <c r="N152" s="730"/>
      <c r="O152" s="730"/>
    </row>
    <row r="153" spans="1:15" s="718" customFormat="1">
      <c r="A153" s="723">
        <v>148</v>
      </c>
      <c r="B153" s="753" t="s">
        <v>2382</v>
      </c>
      <c r="C153" s="738" t="s">
        <v>21</v>
      </c>
      <c r="D153" s="741">
        <v>0</v>
      </c>
      <c r="E153" s="738">
        <v>2</v>
      </c>
      <c r="F153" s="752">
        <v>850</v>
      </c>
      <c r="G153" s="741">
        <v>0</v>
      </c>
      <c r="H153" s="741">
        <v>1</v>
      </c>
      <c r="I153" s="744">
        <v>1</v>
      </c>
      <c r="J153" s="744">
        <v>0</v>
      </c>
      <c r="K153" s="738">
        <v>2</v>
      </c>
      <c r="L153" s="739">
        <f t="shared" si="5"/>
        <v>1700</v>
      </c>
      <c r="M153" s="740">
        <f t="shared" si="6"/>
        <v>1700</v>
      </c>
      <c r="N153" s="730"/>
      <c r="O153" s="730"/>
    </row>
    <row r="154" spans="1:15" s="718" customFormat="1" ht="48">
      <c r="A154" s="723">
        <v>149</v>
      </c>
      <c r="B154" s="753" t="s">
        <v>2383</v>
      </c>
      <c r="C154" s="738" t="s">
        <v>25</v>
      </c>
      <c r="D154" s="741">
        <v>0</v>
      </c>
      <c r="E154" s="738">
        <v>2</v>
      </c>
      <c r="F154" s="752">
        <v>670</v>
      </c>
      <c r="G154" s="741">
        <v>0</v>
      </c>
      <c r="H154" s="741">
        <v>1</v>
      </c>
      <c r="I154" s="744">
        <v>1</v>
      </c>
      <c r="J154" s="744">
        <v>0</v>
      </c>
      <c r="K154" s="738">
        <v>2</v>
      </c>
      <c r="L154" s="739">
        <f t="shared" si="5"/>
        <v>1340</v>
      </c>
      <c r="M154" s="740">
        <f t="shared" si="6"/>
        <v>1340</v>
      </c>
      <c r="N154" s="730"/>
      <c r="O154" s="730"/>
    </row>
    <row r="155" spans="1:15" s="718" customFormat="1">
      <c r="A155" s="723">
        <v>150</v>
      </c>
      <c r="B155" s="753" t="s">
        <v>2384</v>
      </c>
      <c r="C155" s="738" t="s">
        <v>225</v>
      </c>
      <c r="D155" s="741">
        <v>0</v>
      </c>
      <c r="E155" s="738">
        <v>25</v>
      </c>
      <c r="F155" s="752">
        <v>250</v>
      </c>
      <c r="G155" s="741">
        <v>0</v>
      </c>
      <c r="H155" s="741">
        <v>12</v>
      </c>
      <c r="I155" s="744">
        <v>13</v>
      </c>
      <c r="J155" s="744">
        <v>0</v>
      </c>
      <c r="K155" s="738">
        <v>25</v>
      </c>
      <c r="L155" s="739">
        <f t="shared" si="5"/>
        <v>6250</v>
      </c>
      <c r="M155" s="740">
        <f t="shared" si="6"/>
        <v>6250</v>
      </c>
      <c r="N155" s="730"/>
      <c r="O155" s="730"/>
    </row>
    <row r="156" spans="1:15" s="718" customFormat="1" ht="48">
      <c r="A156" s="723">
        <v>151</v>
      </c>
      <c r="B156" s="753" t="s">
        <v>2385</v>
      </c>
      <c r="C156" s="738" t="s">
        <v>639</v>
      </c>
      <c r="D156" s="741">
        <v>0</v>
      </c>
      <c r="E156" s="738">
        <v>40</v>
      </c>
      <c r="F156" s="752">
        <v>70</v>
      </c>
      <c r="G156" s="741">
        <v>0</v>
      </c>
      <c r="H156" s="741">
        <v>20</v>
      </c>
      <c r="I156" s="744">
        <v>20</v>
      </c>
      <c r="J156" s="744">
        <v>0</v>
      </c>
      <c r="K156" s="738">
        <v>40</v>
      </c>
      <c r="L156" s="739">
        <f t="shared" si="5"/>
        <v>2800</v>
      </c>
      <c r="M156" s="740">
        <f t="shared" si="6"/>
        <v>2800</v>
      </c>
      <c r="N156" s="730"/>
      <c r="O156" s="730"/>
    </row>
    <row r="157" spans="1:15" s="718" customFormat="1">
      <c r="A157" s="723">
        <v>152</v>
      </c>
      <c r="B157" s="753" t="s">
        <v>2386</v>
      </c>
      <c r="C157" s="738" t="s">
        <v>21</v>
      </c>
      <c r="D157" s="741">
        <v>0</v>
      </c>
      <c r="E157" s="738">
        <v>2</v>
      </c>
      <c r="F157" s="752">
        <v>6000</v>
      </c>
      <c r="G157" s="741">
        <v>0</v>
      </c>
      <c r="H157" s="741">
        <v>2</v>
      </c>
      <c r="I157" s="744">
        <v>0</v>
      </c>
      <c r="J157" s="744">
        <v>0</v>
      </c>
      <c r="K157" s="738">
        <f>E157</f>
        <v>2</v>
      </c>
      <c r="L157" s="739">
        <f t="shared" si="5"/>
        <v>12000</v>
      </c>
      <c r="M157" s="740">
        <f t="shared" si="6"/>
        <v>12000</v>
      </c>
      <c r="N157" s="730"/>
      <c r="O157" s="730"/>
    </row>
    <row r="158" spans="1:15" s="718" customFormat="1">
      <c r="A158" s="723">
        <v>153</v>
      </c>
      <c r="B158" s="756" t="s">
        <v>2387</v>
      </c>
      <c r="C158" s="738" t="s">
        <v>2338</v>
      </c>
      <c r="D158" s="741">
        <v>0</v>
      </c>
      <c r="E158" s="757">
        <v>14</v>
      </c>
      <c r="F158" s="758">
        <v>160</v>
      </c>
      <c r="G158" s="741">
        <v>0</v>
      </c>
      <c r="H158" s="741">
        <v>14</v>
      </c>
      <c r="I158" s="744">
        <v>0</v>
      </c>
      <c r="J158" s="744">
        <v>0</v>
      </c>
      <c r="K158" s="738">
        <f t="shared" ref="K158:K163" si="7">E158</f>
        <v>14</v>
      </c>
      <c r="L158" s="739">
        <f t="shared" si="5"/>
        <v>2240</v>
      </c>
      <c r="M158" s="740">
        <f t="shared" si="6"/>
        <v>2240</v>
      </c>
      <c r="N158" s="730"/>
      <c r="O158" s="730"/>
    </row>
    <row r="159" spans="1:15" s="718" customFormat="1">
      <c r="A159" s="723">
        <v>154</v>
      </c>
      <c r="B159" s="756" t="s">
        <v>2388</v>
      </c>
      <c r="C159" s="757" t="s">
        <v>20</v>
      </c>
      <c r="D159" s="757">
        <v>0</v>
      </c>
      <c r="E159" s="757">
        <v>1</v>
      </c>
      <c r="F159" s="758">
        <v>1540</v>
      </c>
      <c r="G159" s="741">
        <v>0</v>
      </c>
      <c r="H159" s="741">
        <v>1</v>
      </c>
      <c r="I159" s="744">
        <v>0</v>
      </c>
      <c r="J159" s="744">
        <v>0</v>
      </c>
      <c r="K159" s="738">
        <f t="shared" si="7"/>
        <v>1</v>
      </c>
      <c r="L159" s="739">
        <f t="shared" si="5"/>
        <v>1540</v>
      </c>
      <c r="M159" s="740">
        <f t="shared" si="6"/>
        <v>1540</v>
      </c>
      <c r="N159" s="730"/>
      <c r="O159" s="730"/>
    </row>
    <row r="160" spans="1:15" s="718" customFormat="1" ht="48">
      <c r="A160" s="723">
        <v>155</v>
      </c>
      <c r="B160" s="753" t="s">
        <v>2389</v>
      </c>
      <c r="C160" s="738" t="s">
        <v>25</v>
      </c>
      <c r="D160" s="741">
        <v>0</v>
      </c>
      <c r="E160" s="738">
        <v>32</v>
      </c>
      <c r="F160" s="758">
        <v>150</v>
      </c>
      <c r="G160" s="741">
        <v>0</v>
      </c>
      <c r="H160" s="741">
        <v>32</v>
      </c>
      <c r="I160" s="744">
        <v>0</v>
      </c>
      <c r="J160" s="744">
        <v>0</v>
      </c>
      <c r="K160" s="738">
        <f t="shared" si="7"/>
        <v>32</v>
      </c>
      <c r="L160" s="739">
        <f t="shared" si="5"/>
        <v>4800</v>
      </c>
      <c r="M160" s="740">
        <f t="shared" si="6"/>
        <v>4800</v>
      </c>
      <c r="N160" s="730"/>
      <c r="O160" s="730"/>
    </row>
    <row r="161" spans="1:15" s="718" customFormat="1">
      <c r="A161" s="723">
        <v>156</v>
      </c>
      <c r="B161" s="759" t="s">
        <v>2390</v>
      </c>
      <c r="C161" s="754" t="s">
        <v>25</v>
      </c>
      <c r="D161" s="754">
        <v>0</v>
      </c>
      <c r="E161" s="738">
        <v>6</v>
      </c>
      <c r="F161" s="755">
        <v>2000</v>
      </c>
      <c r="G161" s="741">
        <v>0</v>
      </c>
      <c r="H161" s="741">
        <v>6</v>
      </c>
      <c r="I161" s="744">
        <v>0</v>
      </c>
      <c r="J161" s="744">
        <v>0</v>
      </c>
      <c r="K161" s="738">
        <f t="shared" si="7"/>
        <v>6</v>
      </c>
      <c r="L161" s="739">
        <f t="shared" si="5"/>
        <v>12000</v>
      </c>
      <c r="M161" s="740">
        <f t="shared" si="6"/>
        <v>12000</v>
      </c>
      <c r="N161" s="730"/>
      <c r="O161" s="730"/>
    </row>
    <row r="162" spans="1:15" s="718" customFormat="1">
      <c r="A162" s="723">
        <v>157</v>
      </c>
      <c r="B162" s="753" t="s">
        <v>2391</v>
      </c>
      <c r="C162" s="754" t="s">
        <v>18</v>
      </c>
      <c r="D162" s="747">
        <v>0</v>
      </c>
      <c r="E162" s="754">
        <v>2</v>
      </c>
      <c r="F162" s="755">
        <v>2800</v>
      </c>
      <c r="G162" s="747">
        <v>0</v>
      </c>
      <c r="H162" s="747">
        <v>2</v>
      </c>
      <c r="I162" s="747">
        <v>0</v>
      </c>
      <c r="J162" s="747">
        <v>0</v>
      </c>
      <c r="K162" s="754">
        <f t="shared" si="7"/>
        <v>2</v>
      </c>
      <c r="L162" s="750">
        <f t="shared" si="5"/>
        <v>5600</v>
      </c>
      <c r="M162" s="751">
        <f t="shared" si="6"/>
        <v>5600</v>
      </c>
      <c r="N162" s="730"/>
      <c r="O162" s="730"/>
    </row>
    <row r="163" spans="1:15" s="718" customFormat="1">
      <c r="A163" s="723">
        <v>158</v>
      </c>
      <c r="B163" s="753" t="s">
        <v>2392</v>
      </c>
      <c r="C163" s="738" t="s">
        <v>41</v>
      </c>
      <c r="D163" s="741">
        <v>0</v>
      </c>
      <c r="E163" s="738">
        <v>1</v>
      </c>
      <c r="F163" s="758">
        <v>4500</v>
      </c>
      <c r="G163" s="741">
        <v>0</v>
      </c>
      <c r="H163" s="741">
        <v>1</v>
      </c>
      <c r="I163" s="744">
        <v>0</v>
      </c>
      <c r="J163" s="744">
        <v>0</v>
      </c>
      <c r="K163" s="738">
        <f t="shared" si="7"/>
        <v>1</v>
      </c>
      <c r="L163" s="739">
        <f t="shared" si="5"/>
        <v>4500</v>
      </c>
      <c r="M163" s="740">
        <f t="shared" si="6"/>
        <v>4500</v>
      </c>
      <c r="N163" s="730"/>
      <c r="O163" s="730"/>
    </row>
    <row r="164" spans="1:15" s="718" customFormat="1">
      <c r="A164" s="723">
        <v>159</v>
      </c>
      <c r="B164" s="676" t="s">
        <v>2393</v>
      </c>
      <c r="C164" s="760" t="s">
        <v>373</v>
      </c>
      <c r="D164" s="761">
        <v>700</v>
      </c>
      <c r="E164" s="761">
        <v>9000</v>
      </c>
      <c r="F164" s="762">
        <v>0.2</v>
      </c>
      <c r="G164" s="761">
        <v>5000</v>
      </c>
      <c r="H164" s="761">
        <v>0</v>
      </c>
      <c r="I164" s="761">
        <v>0</v>
      </c>
      <c r="J164" s="761">
        <v>4000</v>
      </c>
      <c r="K164" s="761">
        <f>G164+H164+I164+J164</f>
        <v>9000</v>
      </c>
      <c r="L164" s="763">
        <f>F164*K164</f>
        <v>1800</v>
      </c>
      <c r="M164" s="764">
        <f>+L164</f>
        <v>1800</v>
      </c>
      <c r="N164" s="730"/>
      <c r="O164" s="730"/>
    </row>
    <row r="165" spans="1:15" s="718" customFormat="1">
      <c r="A165" s="723">
        <v>160</v>
      </c>
      <c r="B165" s="676" t="s">
        <v>2394</v>
      </c>
      <c r="C165" s="760" t="s">
        <v>373</v>
      </c>
      <c r="D165" s="761">
        <v>900</v>
      </c>
      <c r="E165" s="761">
        <v>9000</v>
      </c>
      <c r="F165" s="762">
        <v>0.2</v>
      </c>
      <c r="G165" s="761">
        <v>5000</v>
      </c>
      <c r="H165" s="761">
        <v>0</v>
      </c>
      <c r="I165" s="761">
        <v>0</v>
      </c>
      <c r="J165" s="761">
        <v>4000</v>
      </c>
      <c r="K165" s="761">
        <f t="shared" ref="K165:K198" si="8">G165+H165+I165+J165</f>
        <v>9000</v>
      </c>
      <c r="L165" s="763">
        <f t="shared" ref="L165:L198" si="9">F165*K165</f>
        <v>1800</v>
      </c>
      <c r="M165" s="764">
        <f t="shared" ref="M165:M228" si="10">+L165</f>
        <v>1800</v>
      </c>
      <c r="N165" s="730"/>
      <c r="O165" s="730"/>
    </row>
    <row r="166" spans="1:15" s="718" customFormat="1">
      <c r="A166" s="723">
        <v>161</v>
      </c>
      <c r="B166" s="676" t="s">
        <v>2395</v>
      </c>
      <c r="C166" s="760" t="s">
        <v>373</v>
      </c>
      <c r="D166" s="761">
        <v>600</v>
      </c>
      <c r="E166" s="761">
        <v>9000</v>
      </c>
      <c r="F166" s="762">
        <v>0.2</v>
      </c>
      <c r="G166" s="761">
        <v>5000</v>
      </c>
      <c r="H166" s="761">
        <v>0</v>
      </c>
      <c r="I166" s="761">
        <v>0</v>
      </c>
      <c r="J166" s="761">
        <v>4000</v>
      </c>
      <c r="K166" s="761">
        <f t="shared" si="8"/>
        <v>9000</v>
      </c>
      <c r="L166" s="763">
        <f t="shared" si="9"/>
        <v>1800</v>
      </c>
      <c r="M166" s="764">
        <f t="shared" si="10"/>
        <v>1800</v>
      </c>
      <c r="N166" s="730"/>
      <c r="O166" s="730"/>
    </row>
    <row r="167" spans="1:15" s="718" customFormat="1">
      <c r="A167" s="723">
        <v>162</v>
      </c>
      <c r="B167" s="676" t="s">
        <v>2396</v>
      </c>
      <c r="C167" s="760" t="s">
        <v>2231</v>
      </c>
      <c r="D167" s="761">
        <v>264</v>
      </c>
      <c r="E167" s="761">
        <v>1.6666666666666667</v>
      </c>
      <c r="F167" s="762">
        <v>30</v>
      </c>
      <c r="G167" s="761">
        <v>2</v>
      </c>
      <c r="H167" s="761">
        <v>0</v>
      </c>
      <c r="I167" s="765">
        <v>0</v>
      </c>
      <c r="J167" s="765">
        <v>0</v>
      </c>
      <c r="K167" s="761">
        <f t="shared" si="8"/>
        <v>2</v>
      </c>
      <c r="L167" s="763">
        <f t="shared" si="9"/>
        <v>60</v>
      </c>
      <c r="M167" s="764">
        <f t="shared" si="10"/>
        <v>60</v>
      </c>
      <c r="N167" s="730"/>
      <c r="O167" s="730"/>
    </row>
    <row r="168" spans="1:15" s="718" customFormat="1">
      <c r="A168" s="723">
        <v>163</v>
      </c>
      <c r="B168" s="676" t="s">
        <v>2397</v>
      </c>
      <c r="C168" s="760" t="s">
        <v>2231</v>
      </c>
      <c r="D168" s="761">
        <v>800</v>
      </c>
      <c r="E168" s="761">
        <v>1000</v>
      </c>
      <c r="F168" s="762">
        <v>160</v>
      </c>
      <c r="G168" s="761">
        <v>200</v>
      </c>
      <c r="H168" s="766">
        <v>200</v>
      </c>
      <c r="I168" s="761">
        <v>200</v>
      </c>
      <c r="J168" s="761">
        <v>200</v>
      </c>
      <c r="K168" s="761">
        <f t="shared" si="8"/>
        <v>800</v>
      </c>
      <c r="L168" s="763">
        <f>F168*K168</f>
        <v>128000</v>
      </c>
      <c r="M168" s="764">
        <f t="shared" si="10"/>
        <v>128000</v>
      </c>
      <c r="N168" s="730"/>
      <c r="O168" s="730"/>
    </row>
    <row r="169" spans="1:15" s="718" customFormat="1">
      <c r="A169" s="723">
        <v>164</v>
      </c>
      <c r="B169" s="676" t="s">
        <v>2398</v>
      </c>
      <c r="C169" s="760" t="s">
        <v>2231</v>
      </c>
      <c r="D169" s="761">
        <v>47</v>
      </c>
      <c r="E169" s="761">
        <v>300</v>
      </c>
      <c r="F169" s="762">
        <v>30</v>
      </c>
      <c r="G169" s="761">
        <v>100</v>
      </c>
      <c r="H169" s="761">
        <v>0</v>
      </c>
      <c r="I169" s="761">
        <v>100</v>
      </c>
      <c r="J169" s="761">
        <v>100</v>
      </c>
      <c r="K169" s="761">
        <f t="shared" si="8"/>
        <v>300</v>
      </c>
      <c r="L169" s="763">
        <f t="shared" si="9"/>
        <v>9000</v>
      </c>
      <c r="M169" s="764">
        <f t="shared" si="10"/>
        <v>9000</v>
      </c>
      <c r="N169" s="730"/>
      <c r="O169" s="730"/>
    </row>
    <row r="170" spans="1:15" s="718" customFormat="1" ht="48">
      <c r="A170" s="723">
        <v>165</v>
      </c>
      <c r="B170" s="676" t="s">
        <v>2399</v>
      </c>
      <c r="C170" s="760" t="s">
        <v>2231</v>
      </c>
      <c r="D170" s="761">
        <v>0</v>
      </c>
      <c r="E170" s="761">
        <v>300</v>
      </c>
      <c r="F170" s="762">
        <v>65</v>
      </c>
      <c r="G170" s="761">
        <v>100</v>
      </c>
      <c r="H170" s="761">
        <v>0</v>
      </c>
      <c r="I170" s="761">
        <v>100</v>
      </c>
      <c r="J170" s="761">
        <v>100</v>
      </c>
      <c r="K170" s="761">
        <f t="shared" si="8"/>
        <v>300</v>
      </c>
      <c r="L170" s="763">
        <f t="shared" si="9"/>
        <v>19500</v>
      </c>
      <c r="M170" s="764">
        <f t="shared" si="10"/>
        <v>19500</v>
      </c>
      <c r="N170" s="730"/>
      <c r="O170" s="730"/>
    </row>
    <row r="171" spans="1:15" s="718" customFormat="1">
      <c r="A171" s="723">
        <v>166</v>
      </c>
      <c r="B171" s="676" t="s">
        <v>2400</v>
      </c>
      <c r="C171" s="760" t="s">
        <v>2231</v>
      </c>
      <c r="D171" s="761">
        <v>103</v>
      </c>
      <c r="E171" s="761">
        <v>200</v>
      </c>
      <c r="F171" s="762">
        <v>30</v>
      </c>
      <c r="G171" s="761">
        <v>50</v>
      </c>
      <c r="H171" s="766">
        <v>50</v>
      </c>
      <c r="I171" s="761">
        <v>50</v>
      </c>
      <c r="J171" s="761">
        <v>50</v>
      </c>
      <c r="K171" s="761">
        <f t="shared" si="8"/>
        <v>200</v>
      </c>
      <c r="L171" s="763">
        <f t="shared" si="9"/>
        <v>6000</v>
      </c>
      <c r="M171" s="764">
        <f t="shared" si="10"/>
        <v>6000</v>
      </c>
      <c r="N171" s="730"/>
      <c r="O171" s="730"/>
    </row>
    <row r="172" spans="1:15" s="718" customFormat="1">
      <c r="A172" s="723">
        <v>167</v>
      </c>
      <c r="B172" s="676" t="s">
        <v>2401</v>
      </c>
      <c r="C172" s="760" t="s">
        <v>2231</v>
      </c>
      <c r="D172" s="761">
        <v>160</v>
      </c>
      <c r="E172" s="761">
        <v>400</v>
      </c>
      <c r="F172" s="762">
        <v>65</v>
      </c>
      <c r="G172" s="761">
        <v>0</v>
      </c>
      <c r="H172" s="761">
        <v>200</v>
      </c>
      <c r="I172" s="761">
        <v>0</v>
      </c>
      <c r="J172" s="761">
        <v>200</v>
      </c>
      <c r="K172" s="761">
        <v>400</v>
      </c>
      <c r="L172" s="763">
        <f t="shared" si="9"/>
        <v>26000</v>
      </c>
      <c r="M172" s="764">
        <f t="shared" si="10"/>
        <v>26000</v>
      </c>
      <c r="N172" s="730"/>
      <c r="O172" s="730"/>
    </row>
    <row r="173" spans="1:15" s="718" customFormat="1">
      <c r="A173" s="723">
        <v>168</v>
      </c>
      <c r="B173" s="676" t="s">
        <v>2402</v>
      </c>
      <c r="C173" s="760" t="s">
        <v>2231</v>
      </c>
      <c r="D173" s="761">
        <v>0</v>
      </c>
      <c r="E173" s="761">
        <v>500</v>
      </c>
      <c r="F173" s="762">
        <v>65</v>
      </c>
      <c r="G173" s="761">
        <v>200</v>
      </c>
      <c r="H173" s="761">
        <v>100</v>
      </c>
      <c r="I173" s="761">
        <v>100</v>
      </c>
      <c r="J173" s="761">
        <v>100</v>
      </c>
      <c r="K173" s="761">
        <f t="shared" si="8"/>
        <v>500</v>
      </c>
      <c r="L173" s="763">
        <f t="shared" si="9"/>
        <v>32500</v>
      </c>
      <c r="M173" s="764">
        <f t="shared" si="10"/>
        <v>32500</v>
      </c>
      <c r="N173" s="730"/>
      <c r="O173" s="730"/>
    </row>
    <row r="174" spans="1:15" s="718" customFormat="1">
      <c r="A174" s="723">
        <v>169</v>
      </c>
      <c r="B174" s="676" t="s">
        <v>2403</v>
      </c>
      <c r="C174" s="760" t="s">
        <v>2231</v>
      </c>
      <c r="D174" s="761">
        <v>79</v>
      </c>
      <c r="E174" s="761">
        <v>200</v>
      </c>
      <c r="F174" s="762">
        <v>65</v>
      </c>
      <c r="G174" s="761">
        <v>0</v>
      </c>
      <c r="H174" s="761">
        <v>100</v>
      </c>
      <c r="I174" s="761">
        <v>0</v>
      </c>
      <c r="J174" s="761">
        <v>100</v>
      </c>
      <c r="K174" s="761">
        <f t="shared" si="8"/>
        <v>200</v>
      </c>
      <c r="L174" s="763">
        <f t="shared" si="9"/>
        <v>13000</v>
      </c>
      <c r="M174" s="764">
        <f t="shared" si="10"/>
        <v>13000</v>
      </c>
      <c r="N174" s="730"/>
      <c r="O174" s="730"/>
    </row>
    <row r="175" spans="1:15" s="718" customFormat="1" ht="48">
      <c r="A175" s="723">
        <v>170</v>
      </c>
      <c r="B175" s="676" t="s">
        <v>2404</v>
      </c>
      <c r="C175" s="760" t="s">
        <v>2231</v>
      </c>
      <c r="D175" s="761">
        <v>0</v>
      </c>
      <c r="E175" s="761">
        <v>10</v>
      </c>
      <c r="F175" s="762">
        <v>60</v>
      </c>
      <c r="G175" s="761">
        <v>5</v>
      </c>
      <c r="H175" s="761">
        <v>0</v>
      </c>
      <c r="I175" s="761"/>
      <c r="J175" s="761">
        <v>5</v>
      </c>
      <c r="K175" s="761">
        <f t="shared" si="8"/>
        <v>10</v>
      </c>
      <c r="L175" s="763">
        <f t="shared" si="9"/>
        <v>600</v>
      </c>
      <c r="M175" s="764">
        <f t="shared" si="10"/>
        <v>600</v>
      </c>
      <c r="N175" s="730"/>
      <c r="O175" s="730"/>
    </row>
    <row r="176" spans="1:15" s="718" customFormat="1">
      <c r="A176" s="723">
        <v>171</v>
      </c>
      <c r="B176" s="676" t="s">
        <v>2405</v>
      </c>
      <c r="C176" s="760" t="s">
        <v>2231</v>
      </c>
      <c r="D176" s="761">
        <v>14</v>
      </c>
      <c r="E176" s="761">
        <v>400</v>
      </c>
      <c r="F176" s="762">
        <v>30</v>
      </c>
      <c r="G176" s="761">
        <v>100</v>
      </c>
      <c r="H176" s="761">
        <v>100</v>
      </c>
      <c r="I176" s="761">
        <v>100</v>
      </c>
      <c r="J176" s="761">
        <v>100</v>
      </c>
      <c r="K176" s="761">
        <f t="shared" si="8"/>
        <v>400</v>
      </c>
      <c r="L176" s="763">
        <f t="shared" si="9"/>
        <v>12000</v>
      </c>
      <c r="M176" s="764">
        <f t="shared" si="10"/>
        <v>12000</v>
      </c>
      <c r="N176" s="730"/>
      <c r="O176" s="730"/>
    </row>
    <row r="177" spans="1:15" s="718" customFormat="1" ht="48">
      <c r="A177" s="723">
        <v>172</v>
      </c>
      <c r="B177" s="676" t="s">
        <v>2406</v>
      </c>
      <c r="C177" s="760" t="s">
        <v>2231</v>
      </c>
      <c r="D177" s="761">
        <v>27</v>
      </c>
      <c r="E177" s="761">
        <v>100</v>
      </c>
      <c r="F177" s="762">
        <v>140</v>
      </c>
      <c r="G177" s="761">
        <v>50</v>
      </c>
      <c r="H177" s="761">
        <v>0</v>
      </c>
      <c r="I177" s="761">
        <v>50</v>
      </c>
      <c r="J177" s="761">
        <v>0</v>
      </c>
      <c r="K177" s="761">
        <f t="shared" si="8"/>
        <v>100</v>
      </c>
      <c r="L177" s="763">
        <f t="shared" si="9"/>
        <v>14000</v>
      </c>
      <c r="M177" s="764">
        <f t="shared" si="10"/>
        <v>14000</v>
      </c>
      <c r="N177" s="730"/>
      <c r="O177" s="730"/>
    </row>
    <row r="178" spans="1:15" s="718" customFormat="1" ht="48">
      <c r="A178" s="723">
        <v>173</v>
      </c>
      <c r="B178" s="676" t="s">
        <v>2407</v>
      </c>
      <c r="C178" s="760" t="s">
        <v>2231</v>
      </c>
      <c r="D178" s="761">
        <v>56</v>
      </c>
      <c r="E178" s="761">
        <v>100</v>
      </c>
      <c r="F178" s="762">
        <v>68</v>
      </c>
      <c r="G178" s="761">
        <v>0</v>
      </c>
      <c r="H178" s="761">
        <v>100</v>
      </c>
      <c r="I178" s="761">
        <v>0</v>
      </c>
      <c r="J178" s="761">
        <v>0</v>
      </c>
      <c r="K178" s="761">
        <f t="shared" si="8"/>
        <v>100</v>
      </c>
      <c r="L178" s="763">
        <f t="shared" si="9"/>
        <v>6800</v>
      </c>
      <c r="M178" s="764">
        <f t="shared" si="10"/>
        <v>6800</v>
      </c>
      <c r="N178" s="730"/>
      <c r="O178" s="730"/>
    </row>
    <row r="179" spans="1:15" s="718" customFormat="1" ht="48">
      <c r="A179" s="723">
        <v>174</v>
      </c>
      <c r="B179" s="676" t="s">
        <v>2408</v>
      </c>
      <c r="C179" s="760" t="s">
        <v>2231</v>
      </c>
      <c r="D179" s="761">
        <v>33</v>
      </c>
      <c r="E179" s="761">
        <v>100</v>
      </c>
      <c r="F179" s="762">
        <v>65</v>
      </c>
      <c r="G179" s="761">
        <v>50</v>
      </c>
      <c r="H179" s="761">
        <v>0</v>
      </c>
      <c r="I179" s="761">
        <v>50</v>
      </c>
      <c r="J179" s="761">
        <v>0</v>
      </c>
      <c r="K179" s="761">
        <f t="shared" si="8"/>
        <v>100</v>
      </c>
      <c r="L179" s="763">
        <f t="shared" si="9"/>
        <v>6500</v>
      </c>
      <c r="M179" s="764">
        <f t="shared" si="10"/>
        <v>6500</v>
      </c>
      <c r="N179" s="730"/>
      <c r="O179" s="730"/>
    </row>
    <row r="180" spans="1:15" s="718" customFormat="1" ht="48">
      <c r="A180" s="723">
        <v>175</v>
      </c>
      <c r="B180" s="676" t="s">
        <v>2409</v>
      </c>
      <c r="C180" s="760" t="s">
        <v>2231</v>
      </c>
      <c r="D180" s="761">
        <v>2</v>
      </c>
      <c r="E180" s="761">
        <v>10</v>
      </c>
      <c r="F180" s="762">
        <v>60</v>
      </c>
      <c r="G180" s="761">
        <v>5</v>
      </c>
      <c r="H180" s="761">
        <v>0</v>
      </c>
      <c r="I180" s="761">
        <v>0</v>
      </c>
      <c r="J180" s="761">
        <v>5</v>
      </c>
      <c r="K180" s="761">
        <f t="shared" si="8"/>
        <v>10</v>
      </c>
      <c r="L180" s="763">
        <f t="shared" si="9"/>
        <v>600</v>
      </c>
      <c r="M180" s="764">
        <f t="shared" si="10"/>
        <v>600</v>
      </c>
      <c r="N180" s="730"/>
      <c r="O180" s="730"/>
    </row>
    <row r="181" spans="1:15" s="718" customFormat="1" ht="48">
      <c r="A181" s="723">
        <v>176</v>
      </c>
      <c r="B181" s="676" t="s">
        <v>2410</v>
      </c>
      <c r="C181" s="760" t="s">
        <v>2231</v>
      </c>
      <c r="D181" s="761">
        <v>0</v>
      </c>
      <c r="E181" s="761">
        <v>10</v>
      </c>
      <c r="F181" s="762">
        <v>60</v>
      </c>
      <c r="G181" s="761">
        <v>5</v>
      </c>
      <c r="H181" s="761">
        <v>0</v>
      </c>
      <c r="I181" s="761">
        <v>0</v>
      </c>
      <c r="J181" s="761">
        <v>5</v>
      </c>
      <c r="K181" s="761">
        <f t="shared" si="8"/>
        <v>10</v>
      </c>
      <c r="L181" s="763">
        <f t="shared" si="9"/>
        <v>600</v>
      </c>
      <c r="M181" s="764">
        <f t="shared" si="10"/>
        <v>600</v>
      </c>
      <c r="N181" s="730"/>
      <c r="O181" s="730"/>
    </row>
    <row r="182" spans="1:15" s="718" customFormat="1">
      <c r="A182" s="723">
        <v>177</v>
      </c>
      <c r="B182" s="676" t="s">
        <v>2411</v>
      </c>
      <c r="C182" s="760" t="s">
        <v>2231</v>
      </c>
      <c r="D182" s="761">
        <v>2</v>
      </c>
      <c r="E182" s="761">
        <v>400</v>
      </c>
      <c r="F182" s="762">
        <v>65</v>
      </c>
      <c r="G182" s="761">
        <v>100</v>
      </c>
      <c r="H182" s="761">
        <v>100</v>
      </c>
      <c r="I182" s="761">
        <v>100</v>
      </c>
      <c r="J182" s="761">
        <v>100</v>
      </c>
      <c r="K182" s="761">
        <f t="shared" si="8"/>
        <v>400</v>
      </c>
      <c r="L182" s="763">
        <f t="shared" si="9"/>
        <v>26000</v>
      </c>
      <c r="M182" s="764">
        <f t="shared" si="10"/>
        <v>26000</v>
      </c>
      <c r="N182" s="730"/>
      <c r="O182" s="730"/>
    </row>
    <row r="183" spans="1:15" s="718" customFormat="1" ht="48">
      <c r="A183" s="723">
        <v>178</v>
      </c>
      <c r="B183" s="676" t="s">
        <v>2412</v>
      </c>
      <c r="C183" s="760" t="s">
        <v>2231</v>
      </c>
      <c r="D183" s="761">
        <v>97</v>
      </c>
      <c r="E183" s="761">
        <v>200</v>
      </c>
      <c r="F183" s="762">
        <v>65</v>
      </c>
      <c r="G183" s="761">
        <v>50</v>
      </c>
      <c r="H183" s="761">
        <v>50</v>
      </c>
      <c r="I183" s="761">
        <v>50</v>
      </c>
      <c r="J183" s="761">
        <v>50</v>
      </c>
      <c r="K183" s="761">
        <f t="shared" si="8"/>
        <v>200</v>
      </c>
      <c r="L183" s="763">
        <f t="shared" si="9"/>
        <v>13000</v>
      </c>
      <c r="M183" s="764">
        <f t="shared" si="10"/>
        <v>13000</v>
      </c>
      <c r="N183" s="730"/>
      <c r="O183" s="730"/>
    </row>
    <row r="184" spans="1:15" s="718" customFormat="1" ht="48">
      <c r="A184" s="723">
        <v>179</v>
      </c>
      <c r="B184" s="676" t="s">
        <v>2413</v>
      </c>
      <c r="C184" s="760" t="s">
        <v>2231</v>
      </c>
      <c r="D184" s="761">
        <v>90</v>
      </c>
      <c r="E184" s="761">
        <v>200</v>
      </c>
      <c r="F184" s="762">
        <v>65</v>
      </c>
      <c r="G184" s="761">
        <v>50</v>
      </c>
      <c r="H184" s="761">
        <v>50</v>
      </c>
      <c r="I184" s="761">
        <v>50</v>
      </c>
      <c r="J184" s="761">
        <v>50</v>
      </c>
      <c r="K184" s="761">
        <f t="shared" si="8"/>
        <v>200</v>
      </c>
      <c r="L184" s="763">
        <f t="shared" si="9"/>
        <v>13000</v>
      </c>
      <c r="M184" s="764">
        <f t="shared" si="10"/>
        <v>13000</v>
      </c>
      <c r="N184" s="730"/>
      <c r="O184" s="730"/>
    </row>
    <row r="185" spans="1:15" s="718" customFormat="1">
      <c r="A185" s="723">
        <v>180</v>
      </c>
      <c r="B185" s="676" t="s">
        <v>2414</v>
      </c>
      <c r="C185" s="760" t="s">
        <v>2231</v>
      </c>
      <c r="D185" s="761">
        <v>21</v>
      </c>
      <c r="E185" s="761">
        <v>200</v>
      </c>
      <c r="F185" s="762">
        <v>60</v>
      </c>
      <c r="G185" s="761">
        <v>100</v>
      </c>
      <c r="H185" s="761">
        <v>0</v>
      </c>
      <c r="I185" s="761">
        <v>100</v>
      </c>
      <c r="J185" s="761">
        <v>0</v>
      </c>
      <c r="K185" s="761">
        <f t="shared" si="8"/>
        <v>200</v>
      </c>
      <c r="L185" s="763">
        <f t="shared" si="9"/>
        <v>12000</v>
      </c>
      <c r="M185" s="764">
        <f t="shared" si="10"/>
        <v>12000</v>
      </c>
      <c r="N185" s="730"/>
      <c r="O185" s="730"/>
    </row>
    <row r="186" spans="1:15" s="718" customFormat="1">
      <c r="A186" s="723">
        <v>181</v>
      </c>
      <c r="B186" s="676" t="s">
        <v>2415</v>
      </c>
      <c r="C186" s="760" t="s">
        <v>2231</v>
      </c>
      <c r="D186" s="761">
        <v>113</v>
      </c>
      <c r="E186" s="761">
        <v>200</v>
      </c>
      <c r="F186" s="762">
        <v>40</v>
      </c>
      <c r="G186" s="761">
        <v>0</v>
      </c>
      <c r="H186" s="761">
        <v>100</v>
      </c>
      <c r="I186" s="761">
        <v>0</v>
      </c>
      <c r="J186" s="761">
        <v>100</v>
      </c>
      <c r="K186" s="761">
        <f t="shared" si="8"/>
        <v>200</v>
      </c>
      <c r="L186" s="763">
        <f t="shared" si="9"/>
        <v>8000</v>
      </c>
      <c r="M186" s="764">
        <f t="shared" si="10"/>
        <v>8000</v>
      </c>
      <c r="N186" s="730"/>
      <c r="O186" s="730"/>
    </row>
    <row r="187" spans="1:15" s="718" customFormat="1">
      <c r="A187" s="723">
        <v>182</v>
      </c>
      <c r="B187" s="676" t="s">
        <v>2416</v>
      </c>
      <c r="C187" s="760" t="s">
        <v>2231</v>
      </c>
      <c r="D187" s="761">
        <v>63</v>
      </c>
      <c r="E187" s="761">
        <v>150</v>
      </c>
      <c r="F187" s="762">
        <v>65</v>
      </c>
      <c r="G187" s="761">
        <v>100</v>
      </c>
      <c r="H187" s="761">
        <v>0</v>
      </c>
      <c r="I187" s="761">
        <v>50</v>
      </c>
      <c r="J187" s="761">
        <v>0</v>
      </c>
      <c r="K187" s="761">
        <f t="shared" si="8"/>
        <v>150</v>
      </c>
      <c r="L187" s="763">
        <f t="shared" si="9"/>
        <v>9750</v>
      </c>
      <c r="M187" s="764">
        <f t="shared" si="10"/>
        <v>9750</v>
      </c>
      <c r="N187" s="730"/>
      <c r="O187" s="730"/>
    </row>
    <row r="188" spans="1:15" s="718" customFormat="1" ht="48">
      <c r="A188" s="723">
        <v>183</v>
      </c>
      <c r="B188" s="676" t="s">
        <v>2417</v>
      </c>
      <c r="C188" s="760" t="s">
        <v>2231</v>
      </c>
      <c r="D188" s="761">
        <v>184</v>
      </c>
      <c r="E188" s="761">
        <v>100</v>
      </c>
      <c r="F188" s="762">
        <v>60</v>
      </c>
      <c r="G188" s="761">
        <v>0</v>
      </c>
      <c r="H188" s="761">
        <v>50</v>
      </c>
      <c r="I188" s="761">
        <v>0</v>
      </c>
      <c r="J188" s="761">
        <v>50</v>
      </c>
      <c r="K188" s="761">
        <f t="shared" si="8"/>
        <v>100</v>
      </c>
      <c r="L188" s="763">
        <f t="shared" si="9"/>
        <v>6000</v>
      </c>
      <c r="M188" s="764">
        <f t="shared" si="10"/>
        <v>6000</v>
      </c>
      <c r="N188" s="730"/>
      <c r="O188" s="730"/>
    </row>
    <row r="189" spans="1:15" s="718" customFormat="1">
      <c r="A189" s="723">
        <v>184</v>
      </c>
      <c r="B189" s="676" t="s">
        <v>2418</v>
      </c>
      <c r="C189" s="760" t="s">
        <v>2231</v>
      </c>
      <c r="D189" s="761">
        <v>135</v>
      </c>
      <c r="E189" s="761">
        <v>100</v>
      </c>
      <c r="F189" s="762">
        <v>65</v>
      </c>
      <c r="G189" s="761">
        <v>0</v>
      </c>
      <c r="H189" s="761">
        <v>50</v>
      </c>
      <c r="I189" s="761">
        <v>0</v>
      </c>
      <c r="J189" s="761">
        <v>50</v>
      </c>
      <c r="K189" s="761">
        <f t="shared" si="8"/>
        <v>100</v>
      </c>
      <c r="L189" s="763">
        <f t="shared" si="9"/>
        <v>6500</v>
      </c>
      <c r="M189" s="764">
        <f t="shared" si="10"/>
        <v>6500</v>
      </c>
      <c r="N189" s="730"/>
      <c r="O189" s="730"/>
    </row>
    <row r="190" spans="1:15" s="718" customFormat="1" ht="48">
      <c r="A190" s="723">
        <v>185</v>
      </c>
      <c r="B190" s="676" t="s">
        <v>2419</v>
      </c>
      <c r="C190" s="760" t="s">
        <v>2231</v>
      </c>
      <c r="D190" s="761">
        <v>32</v>
      </c>
      <c r="E190" s="761">
        <v>100</v>
      </c>
      <c r="F190" s="762">
        <v>140</v>
      </c>
      <c r="G190" s="761">
        <v>50</v>
      </c>
      <c r="H190" s="761">
        <v>0</v>
      </c>
      <c r="I190" s="761">
        <v>50</v>
      </c>
      <c r="J190" s="761">
        <v>0</v>
      </c>
      <c r="K190" s="761">
        <f t="shared" si="8"/>
        <v>100</v>
      </c>
      <c r="L190" s="763">
        <f t="shared" si="9"/>
        <v>14000</v>
      </c>
      <c r="M190" s="764">
        <f t="shared" si="10"/>
        <v>14000</v>
      </c>
      <c r="N190" s="730"/>
      <c r="O190" s="730"/>
    </row>
    <row r="191" spans="1:15" s="718" customFormat="1" ht="48">
      <c r="A191" s="723">
        <v>186</v>
      </c>
      <c r="B191" s="676" t="s">
        <v>2420</v>
      </c>
      <c r="C191" s="760" t="s">
        <v>2231</v>
      </c>
      <c r="D191" s="761">
        <v>16</v>
      </c>
      <c r="E191" s="761">
        <v>100</v>
      </c>
      <c r="F191" s="762">
        <v>140</v>
      </c>
      <c r="G191" s="761">
        <v>50</v>
      </c>
      <c r="H191" s="761">
        <v>0</v>
      </c>
      <c r="I191" s="761">
        <v>50</v>
      </c>
      <c r="J191" s="761">
        <v>0</v>
      </c>
      <c r="K191" s="761">
        <f t="shared" si="8"/>
        <v>100</v>
      </c>
      <c r="L191" s="763">
        <f t="shared" si="9"/>
        <v>14000</v>
      </c>
      <c r="M191" s="764">
        <f t="shared" si="10"/>
        <v>14000</v>
      </c>
      <c r="N191" s="730"/>
      <c r="O191" s="730"/>
    </row>
    <row r="192" spans="1:15" s="718" customFormat="1" ht="48">
      <c r="A192" s="723">
        <v>187</v>
      </c>
      <c r="B192" s="676" t="s">
        <v>2421</v>
      </c>
      <c r="C192" s="760" t="s">
        <v>2231</v>
      </c>
      <c r="D192" s="761">
        <v>53</v>
      </c>
      <c r="E192" s="761">
        <v>150</v>
      </c>
      <c r="F192" s="762">
        <v>65</v>
      </c>
      <c r="G192" s="761">
        <v>100</v>
      </c>
      <c r="H192" s="761">
        <v>0</v>
      </c>
      <c r="I192" s="761">
        <v>50</v>
      </c>
      <c r="J192" s="761">
        <v>0</v>
      </c>
      <c r="K192" s="761">
        <f t="shared" si="8"/>
        <v>150</v>
      </c>
      <c r="L192" s="763">
        <f t="shared" si="9"/>
        <v>9750</v>
      </c>
      <c r="M192" s="764">
        <f t="shared" si="10"/>
        <v>9750</v>
      </c>
      <c r="N192" s="730"/>
      <c r="O192" s="730"/>
    </row>
    <row r="193" spans="1:15" s="718" customFormat="1">
      <c r="A193" s="723">
        <v>188</v>
      </c>
      <c r="B193" s="676" t="s">
        <v>2422</v>
      </c>
      <c r="C193" s="760" t="s">
        <v>2231</v>
      </c>
      <c r="D193" s="761">
        <v>26</v>
      </c>
      <c r="E193" s="761">
        <v>200</v>
      </c>
      <c r="F193" s="762">
        <v>65</v>
      </c>
      <c r="G193" s="761">
        <v>100</v>
      </c>
      <c r="H193" s="761">
        <v>0</v>
      </c>
      <c r="I193" s="761">
        <v>100</v>
      </c>
      <c r="J193" s="761">
        <v>0</v>
      </c>
      <c r="K193" s="761">
        <f t="shared" si="8"/>
        <v>200</v>
      </c>
      <c r="L193" s="763">
        <f t="shared" si="9"/>
        <v>13000</v>
      </c>
      <c r="M193" s="764">
        <f t="shared" si="10"/>
        <v>13000</v>
      </c>
      <c r="N193" s="730"/>
      <c r="O193" s="730"/>
    </row>
    <row r="194" spans="1:15" s="718" customFormat="1">
      <c r="A194" s="723">
        <v>189</v>
      </c>
      <c r="B194" s="676" t="s">
        <v>2423</v>
      </c>
      <c r="C194" s="760" t="s">
        <v>2231</v>
      </c>
      <c r="D194" s="761">
        <v>9</v>
      </c>
      <c r="E194" s="761">
        <v>400</v>
      </c>
      <c r="F194" s="762">
        <v>70</v>
      </c>
      <c r="G194" s="761">
        <v>100</v>
      </c>
      <c r="H194" s="761">
        <v>100</v>
      </c>
      <c r="I194" s="761">
        <v>100</v>
      </c>
      <c r="J194" s="761">
        <v>100</v>
      </c>
      <c r="K194" s="761">
        <f t="shared" si="8"/>
        <v>400</v>
      </c>
      <c r="L194" s="763">
        <f t="shared" si="9"/>
        <v>28000</v>
      </c>
      <c r="M194" s="764">
        <f t="shared" si="10"/>
        <v>28000</v>
      </c>
      <c r="N194" s="730"/>
      <c r="O194" s="730"/>
    </row>
    <row r="195" spans="1:15" s="718" customFormat="1" ht="48">
      <c r="A195" s="723">
        <v>190</v>
      </c>
      <c r="B195" s="767" t="s">
        <v>2424</v>
      </c>
      <c r="C195" s="760" t="s">
        <v>2231</v>
      </c>
      <c r="D195" s="761">
        <v>30</v>
      </c>
      <c r="E195" s="761">
        <v>150</v>
      </c>
      <c r="F195" s="768">
        <v>65</v>
      </c>
      <c r="G195" s="761">
        <v>100</v>
      </c>
      <c r="H195" s="761">
        <v>0</v>
      </c>
      <c r="I195" s="761">
        <v>50</v>
      </c>
      <c r="J195" s="761">
        <v>0</v>
      </c>
      <c r="K195" s="761">
        <f t="shared" si="8"/>
        <v>150</v>
      </c>
      <c r="L195" s="763">
        <f t="shared" si="9"/>
        <v>9750</v>
      </c>
      <c r="M195" s="764">
        <f t="shared" si="10"/>
        <v>9750</v>
      </c>
      <c r="N195" s="730"/>
      <c r="O195" s="730"/>
    </row>
    <row r="196" spans="1:15" s="718" customFormat="1" ht="48">
      <c r="A196" s="723">
        <v>191</v>
      </c>
      <c r="B196" s="767" t="s">
        <v>2425</v>
      </c>
      <c r="C196" s="760" t="s">
        <v>2231</v>
      </c>
      <c r="D196" s="761">
        <v>38</v>
      </c>
      <c r="E196" s="761">
        <v>150</v>
      </c>
      <c r="F196" s="768">
        <v>60</v>
      </c>
      <c r="G196" s="761">
        <v>100</v>
      </c>
      <c r="H196" s="761">
        <v>0</v>
      </c>
      <c r="I196" s="761">
        <v>50</v>
      </c>
      <c r="J196" s="761">
        <v>0</v>
      </c>
      <c r="K196" s="761">
        <f t="shared" si="8"/>
        <v>150</v>
      </c>
      <c r="L196" s="763">
        <f t="shared" si="9"/>
        <v>9000</v>
      </c>
      <c r="M196" s="764">
        <f t="shared" si="10"/>
        <v>9000</v>
      </c>
      <c r="N196" s="730"/>
      <c r="O196" s="730"/>
    </row>
    <row r="197" spans="1:15" s="718" customFormat="1" ht="48">
      <c r="A197" s="723">
        <v>192</v>
      </c>
      <c r="B197" s="767" t="s">
        <v>2426</v>
      </c>
      <c r="C197" s="760" t="s">
        <v>2231</v>
      </c>
      <c r="D197" s="761">
        <v>100</v>
      </c>
      <c r="E197" s="761">
        <v>200</v>
      </c>
      <c r="F197" s="768">
        <v>60</v>
      </c>
      <c r="G197" s="761">
        <v>0</v>
      </c>
      <c r="H197" s="761">
        <v>100</v>
      </c>
      <c r="I197" s="761">
        <v>0</v>
      </c>
      <c r="J197" s="761">
        <v>100</v>
      </c>
      <c r="K197" s="761">
        <f t="shared" si="8"/>
        <v>200</v>
      </c>
      <c r="L197" s="763">
        <f t="shared" si="9"/>
        <v>12000</v>
      </c>
      <c r="M197" s="764">
        <f t="shared" si="10"/>
        <v>12000</v>
      </c>
      <c r="N197" s="730"/>
      <c r="O197" s="730"/>
    </row>
    <row r="198" spans="1:15" s="718" customFormat="1" ht="48">
      <c r="A198" s="723">
        <v>193</v>
      </c>
      <c r="B198" s="767" t="s">
        <v>2427</v>
      </c>
      <c r="C198" s="760" t="s">
        <v>2231</v>
      </c>
      <c r="D198" s="761">
        <v>89</v>
      </c>
      <c r="E198" s="761">
        <v>200</v>
      </c>
      <c r="F198" s="768">
        <v>65</v>
      </c>
      <c r="G198" s="761"/>
      <c r="H198" s="761">
        <v>100</v>
      </c>
      <c r="I198" s="761">
        <v>0</v>
      </c>
      <c r="J198" s="761">
        <v>100</v>
      </c>
      <c r="K198" s="761">
        <f t="shared" si="8"/>
        <v>200</v>
      </c>
      <c r="L198" s="763">
        <f t="shared" si="9"/>
        <v>13000</v>
      </c>
      <c r="M198" s="764">
        <f t="shared" si="10"/>
        <v>13000</v>
      </c>
      <c r="N198" s="730"/>
      <c r="O198" s="730"/>
    </row>
    <row r="199" spans="1:15" s="718" customFormat="1">
      <c r="A199" s="723">
        <v>194</v>
      </c>
      <c r="B199" s="769" t="s">
        <v>2428</v>
      </c>
      <c r="C199" s="770" t="s">
        <v>2429</v>
      </c>
      <c r="D199" s="771">
        <v>0</v>
      </c>
      <c r="E199" s="765">
        <v>200</v>
      </c>
      <c r="F199" s="772">
        <v>50</v>
      </c>
      <c r="G199" s="676">
        <v>50</v>
      </c>
      <c r="H199" s="676">
        <v>50</v>
      </c>
      <c r="I199" s="676">
        <v>50</v>
      </c>
      <c r="J199" s="676">
        <v>50</v>
      </c>
      <c r="K199" s="676">
        <f>G199+H199+I199+J199</f>
        <v>200</v>
      </c>
      <c r="L199" s="773">
        <f>F199*K199</f>
        <v>10000</v>
      </c>
      <c r="M199" s="764">
        <f t="shared" si="10"/>
        <v>10000</v>
      </c>
      <c r="N199" s="730"/>
      <c r="O199" s="730"/>
    </row>
    <row r="200" spans="1:15" s="718" customFormat="1">
      <c r="A200" s="723">
        <v>195</v>
      </c>
      <c r="B200" s="769" t="s">
        <v>2430</v>
      </c>
      <c r="C200" s="770" t="s">
        <v>2431</v>
      </c>
      <c r="D200" s="771">
        <v>0</v>
      </c>
      <c r="E200" s="765">
        <v>30000</v>
      </c>
      <c r="F200" s="772">
        <v>0.5</v>
      </c>
      <c r="G200" s="765">
        <v>0</v>
      </c>
      <c r="H200" s="765">
        <v>20000</v>
      </c>
      <c r="I200" s="765">
        <v>0</v>
      </c>
      <c r="J200" s="765">
        <v>10000</v>
      </c>
      <c r="K200" s="765">
        <f t="shared" ref="K200:K235" si="11">G200+H200+I200+J200</f>
        <v>30000</v>
      </c>
      <c r="L200" s="773">
        <f t="shared" ref="L200:L243" si="12">F200*K200</f>
        <v>15000</v>
      </c>
      <c r="M200" s="764">
        <f t="shared" si="10"/>
        <v>15000</v>
      </c>
      <c r="N200" s="730"/>
      <c r="O200" s="730"/>
    </row>
    <row r="201" spans="1:15" s="718" customFormat="1" ht="48">
      <c r="A201" s="723">
        <v>196</v>
      </c>
      <c r="B201" s="769" t="s">
        <v>2432</v>
      </c>
      <c r="C201" s="770" t="s">
        <v>2433</v>
      </c>
      <c r="D201" s="771">
        <v>0</v>
      </c>
      <c r="E201" s="765">
        <v>100</v>
      </c>
      <c r="F201" s="772">
        <v>70</v>
      </c>
      <c r="G201" s="765">
        <v>50</v>
      </c>
      <c r="H201" s="765">
        <v>0</v>
      </c>
      <c r="I201" s="765">
        <v>50</v>
      </c>
      <c r="J201" s="765">
        <v>0</v>
      </c>
      <c r="K201" s="765">
        <f t="shared" si="11"/>
        <v>100</v>
      </c>
      <c r="L201" s="773">
        <f t="shared" si="12"/>
        <v>7000</v>
      </c>
      <c r="M201" s="764">
        <f t="shared" si="10"/>
        <v>7000</v>
      </c>
      <c r="N201" s="730"/>
      <c r="O201" s="730"/>
    </row>
    <row r="202" spans="1:15" s="718" customFormat="1" ht="48">
      <c r="A202" s="723">
        <v>197</v>
      </c>
      <c r="B202" s="769" t="s">
        <v>2434</v>
      </c>
      <c r="C202" s="770" t="s">
        <v>2435</v>
      </c>
      <c r="D202" s="771">
        <v>0</v>
      </c>
      <c r="E202" s="765">
        <v>6000</v>
      </c>
      <c r="F202" s="772">
        <v>4</v>
      </c>
      <c r="G202" s="765">
        <v>0</v>
      </c>
      <c r="H202" s="765">
        <v>2000</v>
      </c>
      <c r="I202" s="765">
        <v>0</v>
      </c>
      <c r="J202" s="765">
        <v>1000</v>
      </c>
      <c r="K202" s="765">
        <v>6000</v>
      </c>
      <c r="L202" s="773">
        <f t="shared" si="12"/>
        <v>24000</v>
      </c>
      <c r="M202" s="764">
        <f t="shared" si="10"/>
        <v>24000</v>
      </c>
      <c r="N202" s="730"/>
      <c r="O202" s="730"/>
    </row>
    <row r="203" spans="1:15" s="718" customFormat="1" ht="48">
      <c r="A203" s="723">
        <v>198</v>
      </c>
      <c r="B203" s="769" t="s">
        <v>2436</v>
      </c>
      <c r="C203" s="770" t="s">
        <v>2433</v>
      </c>
      <c r="D203" s="771">
        <v>0</v>
      </c>
      <c r="E203" s="765">
        <v>60</v>
      </c>
      <c r="F203" s="772">
        <v>65</v>
      </c>
      <c r="G203" s="765">
        <v>20</v>
      </c>
      <c r="H203" s="765">
        <v>0</v>
      </c>
      <c r="I203" s="765">
        <v>20</v>
      </c>
      <c r="J203" s="765">
        <v>20</v>
      </c>
      <c r="K203" s="765">
        <f t="shared" si="11"/>
        <v>60</v>
      </c>
      <c r="L203" s="773">
        <f t="shared" si="12"/>
        <v>3900</v>
      </c>
      <c r="M203" s="764">
        <f t="shared" si="10"/>
        <v>3900</v>
      </c>
      <c r="N203" s="730"/>
      <c r="O203" s="730"/>
    </row>
    <row r="204" spans="1:15" s="718" customFormat="1">
      <c r="A204" s="723">
        <v>199</v>
      </c>
      <c r="B204" s="769" t="s">
        <v>2437</v>
      </c>
      <c r="C204" s="770" t="s">
        <v>2433</v>
      </c>
      <c r="D204" s="771">
        <v>0</v>
      </c>
      <c r="E204" s="765">
        <v>300</v>
      </c>
      <c r="F204" s="772">
        <v>35</v>
      </c>
      <c r="G204" s="765">
        <v>0</v>
      </c>
      <c r="H204" s="765">
        <v>150</v>
      </c>
      <c r="I204" s="765"/>
      <c r="J204" s="765">
        <v>150</v>
      </c>
      <c r="K204" s="765">
        <f t="shared" si="11"/>
        <v>300</v>
      </c>
      <c r="L204" s="773">
        <f t="shared" si="12"/>
        <v>10500</v>
      </c>
      <c r="M204" s="764">
        <f t="shared" si="10"/>
        <v>10500</v>
      </c>
      <c r="N204" s="730"/>
      <c r="O204" s="730"/>
    </row>
    <row r="205" spans="1:15" s="718" customFormat="1" ht="48">
      <c r="A205" s="723">
        <v>200</v>
      </c>
      <c r="B205" s="769" t="s">
        <v>2438</v>
      </c>
      <c r="C205" s="770" t="s">
        <v>2433</v>
      </c>
      <c r="D205" s="771">
        <v>0</v>
      </c>
      <c r="E205" s="765">
        <v>100</v>
      </c>
      <c r="F205" s="772">
        <v>160</v>
      </c>
      <c r="G205" s="765">
        <v>25</v>
      </c>
      <c r="H205" s="765">
        <v>25</v>
      </c>
      <c r="I205" s="765">
        <v>0</v>
      </c>
      <c r="J205" s="765">
        <v>50</v>
      </c>
      <c r="K205" s="765">
        <f t="shared" si="11"/>
        <v>100</v>
      </c>
      <c r="L205" s="773">
        <f t="shared" si="12"/>
        <v>16000</v>
      </c>
      <c r="M205" s="764">
        <f t="shared" si="10"/>
        <v>16000</v>
      </c>
      <c r="N205" s="730"/>
      <c r="O205" s="730"/>
    </row>
    <row r="206" spans="1:15" s="718" customFormat="1">
      <c r="A206" s="723">
        <v>201</v>
      </c>
      <c r="B206" s="769" t="s">
        <v>2439</v>
      </c>
      <c r="C206" s="770" t="s">
        <v>2433</v>
      </c>
      <c r="D206" s="771">
        <v>0</v>
      </c>
      <c r="E206" s="765">
        <v>60</v>
      </c>
      <c r="F206" s="772">
        <v>65</v>
      </c>
      <c r="G206" s="765">
        <v>10</v>
      </c>
      <c r="H206" s="765">
        <v>20</v>
      </c>
      <c r="I206" s="765">
        <v>10</v>
      </c>
      <c r="J206" s="765">
        <v>20</v>
      </c>
      <c r="K206" s="765">
        <f t="shared" si="11"/>
        <v>60</v>
      </c>
      <c r="L206" s="773">
        <f t="shared" si="12"/>
        <v>3900</v>
      </c>
      <c r="M206" s="764">
        <f t="shared" si="10"/>
        <v>3900</v>
      </c>
      <c r="N206" s="730"/>
      <c r="O206" s="730"/>
    </row>
    <row r="207" spans="1:15" s="718" customFormat="1" ht="48">
      <c r="A207" s="723">
        <v>202</v>
      </c>
      <c r="B207" s="769" t="s">
        <v>2440</v>
      </c>
      <c r="C207" s="770" t="s">
        <v>2433</v>
      </c>
      <c r="D207" s="771">
        <v>0</v>
      </c>
      <c r="E207" s="765">
        <v>150</v>
      </c>
      <c r="F207" s="772">
        <v>68</v>
      </c>
      <c r="G207" s="765">
        <v>0</v>
      </c>
      <c r="H207" s="765">
        <v>50</v>
      </c>
      <c r="I207" s="765">
        <v>0</v>
      </c>
      <c r="J207" s="765">
        <v>100</v>
      </c>
      <c r="K207" s="765">
        <f t="shared" si="11"/>
        <v>150</v>
      </c>
      <c r="L207" s="773">
        <f t="shared" si="12"/>
        <v>10200</v>
      </c>
      <c r="M207" s="764">
        <f t="shared" si="10"/>
        <v>10200</v>
      </c>
      <c r="N207" s="730"/>
      <c r="O207" s="730"/>
    </row>
    <row r="208" spans="1:15" s="718" customFormat="1">
      <c r="A208" s="723">
        <v>203</v>
      </c>
      <c r="B208" s="769" t="s">
        <v>2441</v>
      </c>
      <c r="C208" s="770" t="s">
        <v>2433</v>
      </c>
      <c r="D208" s="771">
        <v>0</v>
      </c>
      <c r="E208" s="765">
        <v>330</v>
      </c>
      <c r="F208" s="772">
        <v>40</v>
      </c>
      <c r="G208" s="765">
        <v>100</v>
      </c>
      <c r="H208" s="765">
        <v>100</v>
      </c>
      <c r="I208" s="765">
        <v>65</v>
      </c>
      <c r="J208" s="765">
        <v>65</v>
      </c>
      <c r="K208" s="765">
        <f t="shared" si="11"/>
        <v>330</v>
      </c>
      <c r="L208" s="773">
        <f t="shared" si="12"/>
        <v>13200</v>
      </c>
      <c r="M208" s="764">
        <f t="shared" si="10"/>
        <v>13200</v>
      </c>
      <c r="N208" s="730"/>
      <c r="O208" s="730"/>
    </row>
    <row r="209" spans="1:15" s="718" customFormat="1" ht="48">
      <c r="A209" s="723">
        <v>204</v>
      </c>
      <c r="B209" s="769" t="s">
        <v>2442</v>
      </c>
      <c r="C209" s="770" t="s">
        <v>2433</v>
      </c>
      <c r="D209" s="771">
        <v>0</v>
      </c>
      <c r="E209" s="765">
        <v>100</v>
      </c>
      <c r="F209" s="772">
        <v>38</v>
      </c>
      <c r="G209" s="765">
        <v>25</v>
      </c>
      <c r="H209" s="765">
        <v>50</v>
      </c>
      <c r="I209" s="765">
        <v>0</v>
      </c>
      <c r="J209" s="765">
        <v>25</v>
      </c>
      <c r="K209" s="765">
        <f t="shared" si="11"/>
        <v>100</v>
      </c>
      <c r="L209" s="773">
        <f t="shared" si="12"/>
        <v>3800</v>
      </c>
      <c r="M209" s="764">
        <f t="shared" si="10"/>
        <v>3800</v>
      </c>
      <c r="N209" s="730"/>
      <c r="O209" s="730"/>
    </row>
    <row r="210" spans="1:15" s="718" customFormat="1" ht="48">
      <c r="A210" s="723">
        <v>205</v>
      </c>
      <c r="B210" s="769" t="s">
        <v>2443</v>
      </c>
      <c r="C210" s="770" t="s">
        <v>2433</v>
      </c>
      <c r="D210" s="771">
        <v>0</v>
      </c>
      <c r="E210" s="765">
        <v>200</v>
      </c>
      <c r="F210" s="772">
        <v>45</v>
      </c>
      <c r="G210" s="765">
        <v>100</v>
      </c>
      <c r="H210" s="765">
        <v>0</v>
      </c>
      <c r="I210" s="765">
        <v>100</v>
      </c>
      <c r="J210" s="765">
        <v>0</v>
      </c>
      <c r="K210" s="765">
        <f t="shared" si="11"/>
        <v>200</v>
      </c>
      <c r="L210" s="773">
        <f t="shared" si="12"/>
        <v>9000</v>
      </c>
      <c r="M210" s="764">
        <f t="shared" si="10"/>
        <v>9000</v>
      </c>
      <c r="N210" s="730"/>
      <c r="O210" s="730"/>
    </row>
    <row r="211" spans="1:15" s="718" customFormat="1" ht="48">
      <c r="A211" s="723">
        <v>206</v>
      </c>
      <c r="B211" s="769" t="s">
        <v>2444</v>
      </c>
      <c r="C211" s="770" t="s">
        <v>2433</v>
      </c>
      <c r="D211" s="771">
        <v>0</v>
      </c>
      <c r="E211" s="765">
        <v>200</v>
      </c>
      <c r="F211" s="772">
        <v>70</v>
      </c>
      <c r="G211" s="765">
        <v>100</v>
      </c>
      <c r="H211" s="765">
        <v>0</v>
      </c>
      <c r="I211" s="765">
        <v>100</v>
      </c>
      <c r="J211" s="765">
        <v>0</v>
      </c>
      <c r="K211" s="765">
        <f t="shared" si="11"/>
        <v>200</v>
      </c>
      <c r="L211" s="773">
        <f t="shared" si="12"/>
        <v>14000</v>
      </c>
      <c r="M211" s="764">
        <f t="shared" si="10"/>
        <v>14000</v>
      </c>
      <c r="N211" s="730"/>
      <c r="O211" s="730"/>
    </row>
    <row r="212" spans="1:15" s="718" customFormat="1">
      <c r="A212" s="723">
        <v>207</v>
      </c>
      <c r="B212" s="769" t="s">
        <v>2445</v>
      </c>
      <c r="C212" s="770" t="s">
        <v>2433</v>
      </c>
      <c r="D212" s="771">
        <v>0</v>
      </c>
      <c r="E212" s="765">
        <v>200</v>
      </c>
      <c r="F212" s="772">
        <v>15</v>
      </c>
      <c r="G212" s="765">
        <v>100</v>
      </c>
      <c r="H212" s="765">
        <v>0</v>
      </c>
      <c r="I212" s="765">
        <v>100</v>
      </c>
      <c r="J212" s="765">
        <v>0</v>
      </c>
      <c r="K212" s="765">
        <v>200</v>
      </c>
      <c r="L212" s="773">
        <f t="shared" si="12"/>
        <v>3000</v>
      </c>
      <c r="M212" s="764">
        <f t="shared" si="10"/>
        <v>3000</v>
      </c>
      <c r="N212" s="730"/>
      <c r="O212" s="730"/>
    </row>
    <row r="213" spans="1:15" s="718" customFormat="1" ht="48">
      <c r="A213" s="723">
        <v>208</v>
      </c>
      <c r="B213" s="769" t="s">
        <v>2446</v>
      </c>
      <c r="C213" s="770" t="s">
        <v>2433</v>
      </c>
      <c r="D213" s="771">
        <v>0</v>
      </c>
      <c r="E213" s="765">
        <v>500</v>
      </c>
      <c r="F213" s="772">
        <v>180</v>
      </c>
      <c r="G213" s="765">
        <v>0</v>
      </c>
      <c r="H213" s="765">
        <v>0</v>
      </c>
      <c r="I213" s="765">
        <v>500</v>
      </c>
      <c r="J213" s="765">
        <v>0</v>
      </c>
      <c r="K213" s="765">
        <f t="shared" si="11"/>
        <v>500</v>
      </c>
      <c r="L213" s="773">
        <f t="shared" si="12"/>
        <v>90000</v>
      </c>
      <c r="M213" s="764">
        <f t="shared" si="10"/>
        <v>90000</v>
      </c>
      <c r="N213" s="730"/>
      <c r="O213" s="730"/>
    </row>
    <row r="214" spans="1:15" s="718" customFormat="1" ht="48">
      <c r="A214" s="723">
        <v>209</v>
      </c>
      <c r="B214" s="769" t="s">
        <v>2447</v>
      </c>
      <c r="C214" s="770" t="s">
        <v>2433</v>
      </c>
      <c r="D214" s="771">
        <v>0</v>
      </c>
      <c r="E214" s="765">
        <v>45</v>
      </c>
      <c r="F214" s="772">
        <v>75</v>
      </c>
      <c r="G214" s="765">
        <v>20</v>
      </c>
      <c r="H214" s="765">
        <v>0</v>
      </c>
      <c r="I214" s="765">
        <v>20</v>
      </c>
      <c r="J214" s="765">
        <v>5</v>
      </c>
      <c r="K214" s="765">
        <f t="shared" si="11"/>
        <v>45</v>
      </c>
      <c r="L214" s="773">
        <f t="shared" si="12"/>
        <v>3375</v>
      </c>
      <c r="M214" s="764">
        <f t="shared" si="10"/>
        <v>3375</v>
      </c>
      <c r="N214" s="730"/>
      <c r="O214" s="730"/>
    </row>
    <row r="215" spans="1:15" s="718" customFormat="1">
      <c r="A215" s="723">
        <v>210</v>
      </c>
      <c r="B215" s="769" t="s">
        <v>2448</v>
      </c>
      <c r="C215" s="770" t="s">
        <v>2433</v>
      </c>
      <c r="D215" s="771">
        <v>0</v>
      </c>
      <c r="E215" s="765">
        <v>110.00000000000001</v>
      </c>
      <c r="F215" s="772">
        <v>65</v>
      </c>
      <c r="G215" s="765">
        <v>30</v>
      </c>
      <c r="H215" s="765">
        <v>30</v>
      </c>
      <c r="I215" s="765">
        <v>25</v>
      </c>
      <c r="J215" s="765">
        <v>25</v>
      </c>
      <c r="K215" s="765">
        <f t="shared" si="11"/>
        <v>110</v>
      </c>
      <c r="L215" s="773">
        <f t="shared" si="12"/>
        <v>7150</v>
      </c>
      <c r="M215" s="764">
        <f t="shared" si="10"/>
        <v>7150</v>
      </c>
      <c r="N215" s="730"/>
      <c r="O215" s="730"/>
    </row>
    <row r="216" spans="1:15" s="718" customFormat="1">
      <c r="A216" s="723">
        <v>211</v>
      </c>
      <c r="B216" s="774" t="s">
        <v>2449</v>
      </c>
      <c r="C216" s="770" t="s">
        <v>2433</v>
      </c>
      <c r="D216" s="771">
        <v>0</v>
      </c>
      <c r="E216" s="765">
        <v>40</v>
      </c>
      <c r="F216" s="772">
        <v>75</v>
      </c>
      <c r="G216" s="765">
        <v>20</v>
      </c>
      <c r="H216" s="765">
        <v>0</v>
      </c>
      <c r="I216" s="765">
        <v>20</v>
      </c>
      <c r="J216" s="765">
        <v>0</v>
      </c>
      <c r="K216" s="765">
        <f t="shared" si="11"/>
        <v>40</v>
      </c>
      <c r="L216" s="773">
        <f t="shared" si="12"/>
        <v>3000</v>
      </c>
      <c r="M216" s="764">
        <f t="shared" si="10"/>
        <v>3000</v>
      </c>
      <c r="N216" s="730"/>
      <c r="O216" s="730"/>
    </row>
    <row r="217" spans="1:15" s="718" customFormat="1">
      <c r="A217" s="723">
        <v>212</v>
      </c>
      <c r="B217" s="769" t="s">
        <v>2450</v>
      </c>
      <c r="C217" s="770" t="s">
        <v>2433</v>
      </c>
      <c r="D217" s="771">
        <v>0</v>
      </c>
      <c r="E217" s="765">
        <v>110.00000000000001</v>
      </c>
      <c r="F217" s="772">
        <v>140</v>
      </c>
      <c r="G217" s="765">
        <v>30</v>
      </c>
      <c r="H217" s="765">
        <v>30</v>
      </c>
      <c r="I217" s="765">
        <v>25</v>
      </c>
      <c r="J217" s="765">
        <v>25</v>
      </c>
      <c r="K217" s="765">
        <f t="shared" si="11"/>
        <v>110</v>
      </c>
      <c r="L217" s="773">
        <f t="shared" si="12"/>
        <v>15400</v>
      </c>
      <c r="M217" s="764">
        <f t="shared" si="10"/>
        <v>15400</v>
      </c>
      <c r="N217" s="730"/>
      <c r="O217" s="730"/>
    </row>
    <row r="218" spans="1:15" s="718" customFormat="1" ht="48">
      <c r="A218" s="723">
        <v>213</v>
      </c>
      <c r="B218" s="769" t="s">
        <v>2451</v>
      </c>
      <c r="C218" s="770" t="s">
        <v>2433</v>
      </c>
      <c r="D218" s="771">
        <v>0</v>
      </c>
      <c r="E218" s="765">
        <v>200</v>
      </c>
      <c r="F218" s="772">
        <v>65</v>
      </c>
      <c r="G218" s="765">
        <v>100</v>
      </c>
      <c r="H218" s="765">
        <v>0</v>
      </c>
      <c r="I218" s="765">
        <v>50</v>
      </c>
      <c r="J218" s="765">
        <v>50</v>
      </c>
      <c r="K218" s="765">
        <f t="shared" si="11"/>
        <v>200</v>
      </c>
      <c r="L218" s="773">
        <f t="shared" si="12"/>
        <v>13000</v>
      </c>
      <c r="M218" s="764">
        <f t="shared" si="10"/>
        <v>13000</v>
      </c>
      <c r="N218" s="730"/>
      <c r="O218" s="730"/>
    </row>
    <row r="219" spans="1:15" s="718" customFormat="1">
      <c r="A219" s="723">
        <v>214</v>
      </c>
      <c r="B219" s="769" t="s">
        <v>2452</v>
      </c>
      <c r="C219" s="770" t="s">
        <v>2433</v>
      </c>
      <c r="D219" s="771">
        <v>0</v>
      </c>
      <c r="E219" s="765">
        <v>330</v>
      </c>
      <c r="F219" s="772">
        <v>45</v>
      </c>
      <c r="G219" s="765">
        <v>110</v>
      </c>
      <c r="H219" s="765">
        <v>60</v>
      </c>
      <c r="I219" s="765">
        <v>100</v>
      </c>
      <c r="J219" s="765">
        <v>60</v>
      </c>
      <c r="K219" s="765">
        <f t="shared" si="11"/>
        <v>330</v>
      </c>
      <c r="L219" s="773">
        <f t="shared" si="12"/>
        <v>14850</v>
      </c>
      <c r="M219" s="764">
        <f t="shared" si="10"/>
        <v>14850</v>
      </c>
      <c r="N219" s="730"/>
      <c r="O219" s="730"/>
    </row>
    <row r="220" spans="1:15" s="718" customFormat="1" ht="48">
      <c r="A220" s="723">
        <v>215</v>
      </c>
      <c r="B220" s="769" t="s">
        <v>2453</v>
      </c>
      <c r="C220" s="770" t="s">
        <v>2433</v>
      </c>
      <c r="D220" s="771">
        <v>0</v>
      </c>
      <c r="E220" s="765">
        <v>40</v>
      </c>
      <c r="F220" s="772">
        <v>70</v>
      </c>
      <c r="G220" s="765">
        <v>20</v>
      </c>
      <c r="H220" s="765">
        <v>0</v>
      </c>
      <c r="I220" s="765">
        <v>20</v>
      </c>
      <c r="J220" s="765">
        <v>0</v>
      </c>
      <c r="K220" s="765">
        <f t="shared" si="11"/>
        <v>40</v>
      </c>
      <c r="L220" s="773">
        <f t="shared" si="12"/>
        <v>2800</v>
      </c>
      <c r="M220" s="764">
        <f t="shared" si="10"/>
        <v>2800</v>
      </c>
      <c r="N220" s="730"/>
      <c r="O220" s="730"/>
    </row>
    <row r="221" spans="1:15" s="718" customFormat="1">
      <c r="A221" s="723">
        <v>216</v>
      </c>
      <c r="B221" s="769" t="s">
        <v>2454</v>
      </c>
      <c r="C221" s="770" t="s">
        <v>2433</v>
      </c>
      <c r="D221" s="771">
        <v>0</v>
      </c>
      <c r="E221" s="765">
        <v>40</v>
      </c>
      <c r="F221" s="772">
        <v>140</v>
      </c>
      <c r="G221" s="765">
        <v>20</v>
      </c>
      <c r="H221" s="765">
        <v>0</v>
      </c>
      <c r="I221" s="765">
        <v>20</v>
      </c>
      <c r="J221" s="765">
        <v>0</v>
      </c>
      <c r="K221" s="765">
        <f t="shared" si="11"/>
        <v>40</v>
      </c>
      <c r="L221" s="773">
        <f t="shared" si="12"/>
        <v>5600</v>
      </c>
      <c r="M221" s="764">
        <f t="shared" si="10"/>
        <v>5600</v>
      </c>
      <c r="N221" s="730"/>
      <c r="O221" s="730"/>
    </row>
    <row r="222" spans="1:15" s="718" customFormat="1">
      <c r="A222" s="723">
        <v>217</v>
      </c>
      <c r="B222" s="769" t="s">
        <v>2455</v>
      </c>
      <c r="C222" s="770" t="s">
        <v>2435</v>
      </c>
      <c r="D222" s="771">
        <v>0</v>
      </c>
      <c r="E222" s="765">
        <v>5000</v>
      </c>
      <c r="F222" s="772">
        <v>1.8</v>
      </c>
      <c r="G222" s="765">
        <v>1250</v>
      </c>
      <c r="H222" s="765">
        <v>1250</v>
      </c>
      <c r="I222" s="765">
        <v>1250</v>
      </c>
      <c r="J222" s="765">
        <v>1250</v>
      </c>
      <c r="K222" s="765">
        <f t="shared" si="11"/>
        <v>5000</v>
      </c>
      <c r="L222" s="773">
        <f t="shared" si="12"/>
        <v>9000</v>
      </c>
      <c r="M222" s="764">
        <f t="shared" si="10"/>
        <v>9000</v>
      </c>
      <c r="N222" s="730"/>
      <c r="O222" s="730"/>
    </row>
    <row r="223" spans="1:15" s="718" customFormat="1">
      <c r="A223" s="723">
        <v>218</v>
      </c>
      <c r="B223" s="769" t="s">
        <v>2456</v>
      </c>
      <c r="C223" s="770" t="s">
        <v>2433</v>
      </c>
      <c r="D223" s="771">
        <v>0</v>
      </c>
      <c r="E223" s="765">
        <v>330</v>
      </c>
      <c r="F223" s="772">
        <v>45</v>
      </c>
      <c r="G223" s="765">
        <v>100</v>
      </c>
      <c r="H223" s="765">
        <v>100</v>
      </c>
      <c r="I223" s="765">
        <v>65</v>
      </c>
      <c r="J223" s="765">
        <v>65</v>
      </c>
      <c r="K223" s="765">
        <f t="shared" si="11"/>
        <v>330</v>
      </c>
      <c r="L223" s="773">
        <f t="shared" si="12"/>
        <v>14850</v>
      </c>
      <c r="M223" s="764">
        <f t="shared" si="10"/>
        <v>14850</v>
      </c>
      <c r="N223" s="730"/>
      <c r="O223" s="730"/>
    </row>
    <row r="224" spans="1:15" s="718" customFormat="1" ht="48">
      <c r="A224" s="723">
        <v>219</v>
      </c>
      <c r="B224" s="769" t="s">
        <v>2457</v>
      </c>
      <c r="C224" s="770" t="s">
        <v>2433</v>
      </c>
      <c r="D224" s="771">
        <v>0</v>
      </c>
      <c r="E224" s="765">
        <v>330</v>
      </c>
      <c r="F224" s="772">
        <v>40</v>
      </c>
      <c r="G224" s="765">
        <v>100</v>
      </c>
      <c r="H224" s="765">
        <v>100</v>
      </c>
      <c r="I224" s="765">
        <v>65</v>
      </c>
      <c r="J224" s="765">
        <v>65</v>
      </c>
      <c r="K224" s="765">
        <f t="shared" si="11"/>
        <v>330</v>
      </c>
      <c r="L224" s="773">
        <f t="shared" si="12"/>
        <v>13200</v>
      </c>
      <c r="M224" s="764">
        <f t="shared" si="10"/>
        <v>13200</v>
      </c>
      <c r="N224" s="730"/>
      <c r="O224" s="730"/>
    </row>
    <row r="225" spans="1:15" s="718" customFormat="1">
      <c r="A225" s="723">
        <v>220</v>
      </c>
      <c r="B225" s="769" t="s">
        <v>2458</v>
      </c>
      <c r="C225" s="770" t="s">
        <v>2433</v>
      </c>
      <c r="D225" s="771">
        <v>0</v>
      </c>
      <c r="E225" s="765">
        <v>100</v>
      </c>
      <c r="F225" s="772">
        <v>70</v>
      </c>
      <c r="G225" s="765">
        <v>50</v>
      </c>
      <c r="H225" s="765">
        <v>0</v>
      </c>
      <c r="I225" s="765">
        <v>50</v>
      </c>
      <c r="J225" s="765">
        <v>0</v>
      </c>
      <c r="K225" s="765">
        <f t="shared" si="11"/>
        <v>100</v>
      </c>
      <c r="L225" s="773">
        <f t="shared" si="12"/>
        <v>7000</v>
      </c>
      <c r="M225" s="764">
        <f t="shared" si="10"/>
        <v>7000</v>
      </c>
      <c r="N225" s="730"/>
      <c r="O225" s="730"/>
    </row>
    <row r="226" spans="1:15" s="718" customFormat="1" ht="48">
      <c r="A226" s="723">
        <v>221</v>
      </c>
      <c r="B226" s="769" t="s">
        <v>2459</v>
      </c>
      <c r="C226" s="770" t="s">
        <v>2433</v>
      </c>
      <c r="D226" s="771">
        <v>0</v>
      </c>
      <c r="E226" s="765">
        <v>40</v>
      </c>
      <c r="F226" s="772">
        <v>65</v>
      </c>
      <c r="G226" s="765">
        <v>20</v>
      </c>
      <c r="H226" s="765">
        <v>0</v>
      </c>
      <c r="I226" s="765">
        <v>20</v>
      </c>
      <c r="J226" s="765">
        <v>0</v>
      </c>
      <c r="K226" s="765">
        <f t="shared" si="11"/>
        <v>40</v>
      </c>
      <c r="L226" s="773">
        <f t="shared" si="12"/>
        <v>2600</v>
      </c>
      <c r="M226" s="764">
        <f t="shared" si="10"/>
        <v>2600</v>
      </c>
      <c r="N226" s="730"/>
      <c r="O226" s="730"/>
    </row>
    <row r="227" spans="1:15" s="718" customFormat="1" ht="48">
      <c r="A227" s="723">
        <v>222</v>
      </c>
      <c r="B227" s="769" t="s">
        <v>2460</v>
      </c>
      <c r="C227" s="770" t="s">
        <v>2433</v>
      </c>
      <c r="D227" s="771">
        <v>0</v>
      </c>
      <c r="E227" s="765">
        <v>40</v>
      </c>
      <c r="F227" s="772">
        <v>120</v>
      </c>
      <c r="G227" s="765">
        <v>20</v>
      </c>
      <c r="H227" s="765">
        <v>0</v>
      </c>
      <c r="I227" s="765">
        <v>20</v>
      </c>
      <c r="J227" s="765">
        <v>0</v>
      </c>
      <c r="K227" s="765">
        <f t="shared" si="11"/>
        <v>40</v>
      </c>
      <c r="L227" s="773">
        <f t="shared" si="12"/>
        <v>4800</v>
      </c>
      <c r="M227" s="764">
        <f t="shared" si="10"/>
        <v>4800</v>
      </c>
      <c r="N227" s="730"/>
      <c r="O227" s="730"/>
    </row>
    <row r="228" spans="1:15" s="718" customFormat="1" ht="72">
      <c r="A228" s="723">
        <v>223</v>
      </c>
      <c r="B228" s="769" t="s">
        <v>2461</v>
      </c>
      <c r="C228" s="770" t="s">
        <v>2433</v>
      </c>
      <c r="D228" s="771">
        <v>0</v>
      </c>
      <c r="E228" s="765">
        <v>40</v>
      </c>
      <c r="F228" s="772">
        <v>140</v>
      </c>
      <c r="G228" s="765">
        <v>20</v>
      </c>
      <c r="H228" s="765">
        <v>0</v>
      </c>
      <c r="I228" s="765">
        <v>20</v>
      </c>
      <c r="J228" s="765">
        <v>0</v>
      </c>
      <c r="K228" s="765">
        <f t="shared" si="11"/>
        <v>40</v>
      </c>
      <c r="L228" s="773">
        <f t="shared" si="12"/>
        <v>5600</v>
      </c>
      <c r="M228" s="764">
        <f t="shared" si="10"/>
        <v>5600</v>
      </c>
      <c r="N228" s="730"/>
      <c r="O228" s="730"/>
    </row>
    <row r="229" spans="1:15" s="718" customFormat="1" ht="72">
      <c r="A229" s="723">
        <v>224</v>
      </c>
      <c r="B229" s="769" t="s">
        <v>2462</v>
      </c>
      <c r="C229" s="770" t="s">
        <v>2433</v>
      </c>
      <c r="D229" s="771">
        <v>0</v>
      </c>
      <c r="E229" s="765">
        <v>110.00000000000001</v>
      </c>
      <c r="F229" s="772">
        <v>95</v>
      </c>
      <c r="G229" s="765">
        <v>30</v>
      </c>
      <c r="H229" s="765">
        <v>30</v>
      </c>
      <c r="I229" s="765">
        <v>25</v>
      </c>
      <c r="J229" s="765">
        <v>25</v>
      </c>
      <c r="K229" s="765">
        <f t="shared" si="11"/>
        <v>110</v>
      </c>
      <c r="L229" s="773">
        <f t="shared" si="12"/>
        <v>10450</v>
      </c>
      <c r="M229" s="764">
        <f t="shared" ref="M229:M281" si="13">+L229</f>
        <v>10450</v>
      </c>
      <c r="N229" s="730"/>
      <c r="O229" s="730"/>
    </row>
    <row r="230" spans="1:15" s="718" customFormat="1" ht="48">
      <c r="A230" s="723">
        <v>225</v>
      </c>
      <c r="B230" s="769" t="s">
        <v>2463</v>
      </c>
      <c r="C230" s="770" t="s">
        <v>2433</v>
      </c>
      <c r="D230" s="771">
        <v>0</v>
      </c>
      <c r="E230" s="765">
        <v>550</v>
      </c>
      <c r="F230" s="772">
        <v>40</v>
      </c>
      <c r="G230" s="765">
        <v>150</v>
      </c>
      <c r="H230" s="765">
        <v>150</v>
      </c>
      <c r="I230" s="765">
        <v>150</v>
      </c>
      <c r="J230" s="765">
        <v>100</v>
      </c>
      <c r="K230" s="765">
        <f t="shared" si="11"/>
        <v>550</v>
      </c>
      <c r="L230" s="773">
        <f t="shared" si="12"/>
        <v>22000</v>
      </c>
      <c r="M230" s="764">
        <f t="shared" si="13"/>
        <v>22000</v>
      </c>
      <c r="N230" s="730"/>
      <c r="O230" s="730"/>
    </row>
    <row r="231" spans="1:15" s="718" customFormat="1">
      <c r="A231" s="723">
        <v>226</v>
      </c>
      <c r="B231" s="769" t="s">
        <v>2464</v>
      </c>
      <c r="C231" s="770" t="s">
        <v>2433</v>
      </c>
      <c r="D231" s="771">
        <v>0</v>
      </c>
      <c r="E231" s="765">
        <v>40</v>
      </c>
      <c r="F231" s="772">
        <v>180</v>
      </c>
      <c r="G231" s="765">
        <v>20</v>
      </c>
      <c r="H231" s="765">
        <v>0</v>
      </c>
      <c r="I231" s="765">
        <v>20</v>
      </c>
      <c r="J231" s="765">
        <v>0</v>
      </c>
      <c r="K231" s="765">
        <f t="shared" si="11"/>
        <v>40</v>
      </c>
      <c r="L231" s="773">
        <f t="shared" si="12"/>
        <v>7200</v>
      </c>
      <c r="M231" s="764">
        <f t="shared" si="13"/>
        <v>7200</v>
      </c>
      <c r="N231" s="730"/>
      <c r="O231" s="730"/>
    </row>
    <row r="232" spans="1:15" s="718" customFormat="1" ht="48">
      <c r="A232" s="723">
        <v>227</v>
      </c>
      <c r="B232" s="769" t="s">
        <v>2465</v>
      </c>
      <c r="C232" s="770" t="s">
        <v>2433</v>
      </c>
      <c r="D232" s="771">
        <v>0</v>
      </c>
      <c r="E232" s="765">
        <v>40</v>
      </c>
      <c r="F232" s="772">
        <v>65</v>
      </c>
      <c r="G232" s="765">
        <v>20</v>
      </c>
      <c r="H232" s="765">
        <v>0</v>
      </c>
      <c r="I232" s="765">
        <v>20</v>
      </c>
      <c r="J232" s="765">
        <v>0</v>
      </c>
      <c r="K232" s="765">
        <f t="shared" si="11"/>
        <v>40</v>
      </c>
      <c r="L232" s="773">
        <f t="shared" si="12"/>
        <v>2600</v>
      </c>
      <c r="M232" s="764">
        <f t="shared" si="13"/>
        <v>2600</v>
      </c>
      <c r="N232" s="730"/>
      <c r="O232" s="730"/>
    </row>
    <row r="233" spans="1:15" s="718" customFormat="1">
      <c r="A233" s="723">
        <v>228</v>
      </c>
      <c r="B233" s="769" t="s">
        <v>2466</v>
      </c>
      <c r="C233" s="770" t="s">
        <v>2433</v>
      </c>
      <c r="D233" s="771">
        <v>0</v>
      </c>
      <c r="E233" s="765">
        <v>40</v>
      </c>
      <c r="F233" s="772">
        <v>65</v>
      </c>
      <c r="G233" s="765">
        <v>0</v>
      </c>
      <c r="H233" s="765">
        <v>20</v>
      </c>
      <c r="I233" s="765">
        <v>0</v>
      </c>
      <c r="J233" s="765">
        <v>20</v>
      </c>
      <c r="K233" s="765">
        <f t="shared" si="11"/>
        <v>40</v>
      </c>
      <c r="L233" s="773">
        <f t="shared" si="12"/>
        <v>2600</v>
      </c>
      <c r="M233" s="764">
        <f t="shared" si="13"/>
        <v>2600</v>
      </c>
      <c r="N233" s="730"/>
      <c r="O233" s="730"/>
    </row>
    <row r="234" spans="1:15" s="718" customFormat="1" ht="48">
      <c r="A234" s="723">
        <v>229</v>
      </c>
      <c r="B234" s="769" t="s">
        <v>2467</v>
      </c>
      <c r="C234" s="770" t="s">
        <v>2433</v>
      </c>
      <c r="D234" s="771">
        <v>0</v>
      </c>
      <c r="E234" s="765">
        <v>200</v>
      </c>
      <c r="F234" s="772">
        <v>75</v>
      </c>
      <c r="G234" s="765">
        <v>50</v>
      </c>
      <c r="H234" s="765">
        <v>50</v>
      </c>
      <c r="I234" s="765">
        <v>50</v>
      </c>
      <c r="J234" s="765">
        <v>50</v>
      </c>
      <c r="K234" s="765">
        <f t="shared" si="11"/>
        <v>200</v>
      </c>
      <c r="L234" s="773">
        <f t="shared" si="12"/>
        <v>15000</v>
      </c>
      <c r="M234" s="764">
        <f t="shared" si="13"/>
        <v>15000</v>
      </c>
      <c r="N234" s="730"/>
      <c r="O234" s="730"/>
    </row>
    <row r="235" spans="1:15" s="718" customFormat="1">
      <c r="A235" s="723">
        <v>230</v>
      </c>
      <c r="B235" s="769" t="s">
        <v>2468</v>
      </c>
      <c r="C235" s="770" t="s">
        <v>2433</v>
      </c>
      <c r="D235" s="771">
        <v>0</v>
      </c>
      <c r="E235" s="765">
        <v>110.00000000000001</v>
      </c>
      <c r="F235" s="772">
        <v>25</v>
      </c>
      <c r="G235" s="765">
        <v>30</v>
      </c>
      <c r="H235" s="765">
        <v>30</v>
      </c>
      <c r="I235" s="765">
        <v>25</v>
      </c>
      <c r="J235" s="765">
        <v>25</v>
      </c>
      <c r="K235" s="765">
        <f t="shared" si="11"/>
        <v>110</v>
      </c>
      <c r="L235" s="773">
        <f t="shared" si="12"/>
        <v>2750</v>
      </c>
      <c r="M235" s="764">
        <f t="shared" si="13"/>
        <v>2750</v>
      </c>
      <c r="N235" s="730"/>
      <c r="O235" s="730"/>
    </row>
    <row r="236" spans="1:15" s="718" customFormat="1">
      <c r="A236" s="723">
        <v>231</v>
      </c>
      <c r="B236" s="769" t="s">
        <v>2469</v>
      </c>
      <c r="C236" s="770" t="s">
        <v>2435</v>
      </c>
      <c r="D236" s="771">
        <v>0</v>
      </c>
      <c r="E236" s="765">
        <v>5000</v>
      </c>
      <c r="F236" s="772">
        <v>2</v>
      </c>
      <c r="G236" s="765">
        <v>3000</v>
      </c>
      <c r="H236" s="765">
        <v>0</v>
      </c>
      <c r="I236" s="765">
        <v>2000</v>
      </c>
      <c r="J236" s="765">
        <v>0</v>
      </c>
      <c r="K236" s="765">
        <v>5000</v>
      </c>
      <c r="L236" s="773">
        <f t="shared" si="12"/>
        <v>10000</v>
      </c>
      <c r="M236" s="764">
        <f t="shared" si="13"/>
        <v>10000</v>
      </c>
      <c r="N236" s="730"/>
      <c r="O236" s="730"/>
    </row>
    <row r="237" spans="1:15" s="718" customFormat="1">
      <c r="A237" s="723">
        <v>232</v>
      </c>
      <c r="B237" s="769" t="s">
        <v>2470</v>
      </c>
      <c r="C237" s="770" t="s">
        <v>2433</v>
      </c>
      <c r="D237" s="771">
        <v>0</v>
      </c>
      <c r="E237" s="765">
        <v>30</v>
      </c>
      <c r="F237" s="772">
        <v>70</v>
      </c>
      <c r="G237" s="765">
        <v>0</v>
      </c>
      <c r="H237" s="765">
        <v>10</v>
      </c>
      <c r="I237" s="765">
        <v>10</v>
      </c>
      <c r="J237" s="765">
        <v>10</v>
      </c>
      <c r="K237" s="765">
        <f t="shared" ref="K237:K243" si="14">G237+H237+I237+J237</f>
        <v>30</v>
      </c>
      <c r="L237" s="773">
        <f t="shared" si="12"/>
        <v>2100</v>
      </c>
      <c r="M237" s="764">
        <f t="shared" si="13"/>
        <v>2100</v>
      </c>
      <c r="N237" s="730"/>
      <c r="O237" s="730"/>
    </row>
    <row r="238" spans="1:15" s="718" customFormat="1">
      <c r="A238" s="723">
        <v>233</v>
      </c>
      <c r="B238" s="769" t="s">
        <v>2471</v>
      </c>
      <c r="C238" s="770" t="s">
        <v>2433</v>
      </c>
      <c r="D238" s="771">
        <v>0</v>
      </c>
      <c r="E238" s="765">
        <v>200</v>
      </c>
      <c r="F238" s="772">
        <v>65</v>
      </c>
      <c r="G238" s="765">
        <v>100</v>
      </c>
      <c r="H238" s="765">
        <v>0</v>
      </c>
      <c r="I238" s="765">
        <v>100</v>
      </c>
      <c r="J238" s="765">
        <v>0</v>
      </c>
      <c r="K238" s="765">
        <f t="shared" si="14"/>
        <v>200</v>
      </c>
      <c r="L238" s="773">
        <f t="shared" si="12"/>
        <v>13000</v>
      </c>
      <c r="M238" s="764">
        <f t="shared" si="13"/>
        <v>13000</v>
      </c>
      <c r="N238" s="730"/>
      <c r="O238" s="730"/>
    </row>
    <row r="239" spans="1:15" s="718" customFormat="1">
      <c r="A239" s="723">
        <v>234</v>
      </c>
      <c r="B239" s="769" t="s">
        <v>2472</v>
      </c>
      <c r="C239" s="770" t="s">
        <v>2433</v>
      </c>
      <c r="D239" s="771">
        <v>0</v>
      </c>
      <c r="E239" s="765">
        <v>60</v>
      </c>
      <c r="F239" s="772">
        <v>68</v>
      </c>
      <c r="G239" s="765">
        <v>20</v>
      </c>
      <c r="H239" s="765">
        <v>0</v>
      </c>
      <c r="I239" s="765">
        <v>20</v>
      </c>
      <c r="J239" s="765">
        <v>20</v>
      </c>
      <c r="K239" s="765">
        <f t="shared" si="14"/>
        <v>60</v>
      </c>
      <c r="L239" s="773">
        <f t="shared" si="12"/>
        <v>4080</v>
      </c>
      <c r="M239" s="764">
        <f t="shared" si="13"/>
        <v>4080</v>
      </c>
      <c r="N239" s="730"/>
      <c r="O239" s="730"/>
    </row>
    <row r="240" spans="1:15" s="718" customFormat="1">
      <c r="A240" s="723">
        <v>235</v>
      </c>
      <c r="B240" s="769" t="s">
        <v>2473</v>
      </c>
      <c r="C240" s="770" t="s">
        <v>2433</v>
      </c>
      <c r="D240" s="771">
        <v>0</v>
      </c>
      <c r="E240" s="765">
        <v>5000</v>
      </c>
      <c r="F240" s="772">
        <v>68</v>
      </c>
      <c r="G240" s="765">
        <v>3000</v>
      </c>
      <c r="H240" s="765">
        <v>0</v>
      </c>
      <c r="I240" s="765">
        <v>1000</v>
      </c>
      <c r="J240" s="765">
        <v>1000</v>
      </c>
      <c r="K240" s="765">
        <f t="shared" si="14"/>
        <v>5000</v>
      </c>
      <c r="L240" s="773">
        <f t="shared" si="12"/>
        <v>340000</v>
      </c>
      <c r="M240" s="764">
        <f t="shared" si="13"/>
        <v>340000</v>
      </c>
      <c r="N240" s="730"/>
      <c r="O240" s="730"/>
    </row>
    <row r="241" spans="1:15" s="718" customFormat="1" ht="48">
      <c r="A241" s="723">
        <v>236</v>
      </c>
      <c r="B241" s="769" t="s">
        <v>2474</v>
      </c>
      <c r="C241" s="770" t="s">
        <v>2433</v>
      </c>
      <c r="D241" s="771">
        <v>0</v>
      </c>
      <c r="E241" s="765">
        <v>300</v>
      </c>
      <c r="F241" s="772">
        <v>195</v>
      </c>
      <c r="G241" s="765">
        <v>100</v>
      </c>
      <c r="H241" s="765">
        <v>0</v>
      </c>
      <c r="I241" s="765">
        <v>100</v>
      </c>
      <c r="J241" s="765">
        <v>100</v>
      </c>
      <c r="K241" s="765">
        <f t="shared" si="14"/>
        <v>300</v>
      </c>
      <c r="L241" s="773">
        <f t="shared" si="12"/>
        <v>58500</v>
      </c>
      <c r="M241" s="764">
        <f t="shared" si="13"/>
        <v>58500</v>
      </c>
      <c r="N241" s="730"/>
      <c r="O241" s="730"/>
    </row>
    <row r="242" spans="1:15" s="718" customFormat="1" ht="48">
      <c r="A242" s="723">
        <v>237</v>
      </c>
      <c r="B242" s="769" t="s">
        <v>2475</v>
      </c>
      <c r="C242" s="770" t="s">
        <v>2433</v>
      </c>
      <c r="D242" s="771">
        <v>0</v>
      </c>
      <c r="E242" s="765">
        <v>200</v>
      </c>
      <c r="F242" s="772">
        <v>160</v>
      </c>
      <c r="G242" s="765">
        <v>100</v>
      </c>
      <c r="H242" s="765">
        <v>0</v>
      </c>
      <c r="I242" s="765">
        <v>0</v>
      </c>
      <c r="J242" s="765">
        <v>100</v>
      </c>
      <c r="K242" s="765">
        <f t="shared" si="14"/>
        <v>200</v>
      </c>
      <c r="L242" s="773">
        <f t="shared" si="12"/>
        <v>32000</v>
      </c>
      <c r="M242" s="764">
        <f t="shared" si="13"/>
        <v>32000</v>
      </c>
      <c r="N242" s="730"/>
      <c r="O242" s="730"/>
    </row>
    <row r="243" spans="1:15" s="718" customFormat="1">
      <c r="A243" s="723">
        <v>238</v>
      </c>
      <c r="B243" s="769" t="s">
        <v>2476</v>
      </c>
      <c r="C243" s="770" t="s">
        <v>2433</v>
      </c>
      <c r="D243" s="771">
        <v>0</v>
      </c>
      <c r="E243" s="765">
        <v>40</v>
      </c>
      <c r="F243" s="772">
        <v>60</v>
      </c>
      <c r="G243" s="765">
        <v>0</v>
      </c>
      <c r="H243" s="765">
        <v>20</v>
      </c>
      <c r="I243" s="765">
        <v>0</v>
      </c>
      <c r="J243" s="765">
        <v>20</v>
      </c>
      <c r="K243" s="765">
        <f t="shared" si="14"/>
        <v>40</v>
      </c>
      <c r="L243" s="773">
        <f t="shared" si="12"/>
        <v>2400</v>
      </c>
      <c r="M243" s="764">
        <f t="shared" si="13"/>
        <v>2400</v>
      </c>
      <c r="N243" s="730"/>
      <c r="O243" s="730"/>
    </row>
    <row r="244" spans="1:15" s="718" customFormat="1" ht="48">
      <c r="A244" s="723">
        <v>239</v>
      </c>
      <c r="B244" s="769" t="s">
        <v>2477</v>
      </c>
      <c r="C244" s="770" t="s">
        <v>2433</v>
      </c>
      <c r="D244" s="771">
        <v>0</v>
      </c>
      <c r="E244" s="765">
        <v>40</v>
      </c>
      <c r="F244" s="772">
        <v>68</v>
      </c>
      <c r="G244" s="765">
        <v>0</v>
      </c>
      <c r="H244" s="765">
        <v>20</v>
      </c>
      <c r="I244" s="765"/>
      <c r="J244" s="765">
        <v>20</v>
      </c>
      <c r="K244" s="765">
        <f>G244+H244+I244+J244</f>
        <v>40</v>
      </c>
      <c r="L244" s="773">
        <f>F244*K244</f>
        <v>2720</v>
      </c>
      <c r="M244" s="764">
        <f t="shared" si="13"/>
        <v>2720</v>
      </c>
      <c r="N244" s="730"/>
      <c r="O244" s="730"/>
    </row>
    <row r="245" spans="1:15" s="718" customFormat="1" ht="48">
      <c r="A245" s="723">
        <v>240</v>
      </c>
      <c r="B245" s="769" t="s">
        <v>2478</v>
      </c>
      <c r="C245" s="770" t="s">
        <v>2231</v>
      </c>
      <c r="D245" s="771">
        <v>0</v>
      </c>
      <c r="E245" s="765">
        <v>250</v>
      </c>
      <c r="F245" s="772">
        <v>80</v>
      </c>
      <c r="G245" s="765">
        <v>100</v>
      </c>
      <c r="H245" s="765">
        <v>0</v>
      </c>
      <c r="I245" s="765">
        <v>0</v>
      </c>
      <c r="J245" s="765">
        <v>0</v>
      </c>
      <c r="K245" s="765">
        <f>G245+H245+I245+J245</f>
        <v>100</v>
      </c>
      <c r="L245" s="773">
        <f>F245*K245</f>
        <v>8000</v>
      </c>
      <c r="M245" s="764">
        <f t="shared" si="13"/>
        <v>8000</v>
      </c>
      <c r="N245" s="730"/>
      <c r="O245" s="730"/>
    </row>
    <row r="246" spans="1:15" s="718" customFormat="1" ht="48">
      <c r="A246" s="723">
        <v>241</v>
      </c>
      <c r="B246" s="769" t="s">
        <v>2479</v>
      </c>
      <c r="C246" s="770" t="s">
        <v>2231</v>
      </c>
      <c r="D246" s="771">
        <v>0</v>
      </c>
      <c r="E246" s="765">
        <v>100</v>
      </c>
      <c r="F246" s="772">
        <v>85</v>
      </c>
      <c r="G246" s="765">
        <v>100</v>
      </c>
      <c r="H246" s="765">
        <v>0</v>
      </c>
      <c r="I246" s="765">
        <v>0</v>
      </c>
      <c r="J246" s="765">
        <v>0</v>
      </c>
      <c r="K246" s="765">
        <f>G246+H246+I246+J246</f>
        <v>100</v>
      </c>
      <c r="L246" s="773">
        <f>F246*K246</f>
        <v>8500</v>
      </c>
      <c r="M246" s="764">
        <f t="shared" si="13"/>
        <v>8500</v>
      </c>
      <c r="N246" s="730"/>
      <c r="O246" s="730"/>
    </row>
    <row r="247" spans="1:15" s="718" customFormat="1" ht="48">
      <c r="A247" s="723">
        <v>242</v>
      </c>
      <c r="B247" s="769" t="s">
        <v>2480</v>
      </c>
      <c r="C247" s="770" t="s">
        <v>2231</v>
      </c>
      <c r="D247" s="771">
        <v>0</v>
      </c>
      <c r="E247" s="765">
        <v>100</v>
      </c>
      <c r="F247" s="772">
        <v>85</v>
      </c>
      <c r="G247" s="765">
        <v>100</v>
      </c>
      <c r="H247" s="765">
        <v>0</v>
      </c>
      <c r="I247" s="765">
        <v>0</v>
      </c>
      <c r="J247" s="765">
        <v>0</v>
      </c>
      <c r="K247" s="765">
        <f>G247+H247+I247+J247</f>
        <v>100</v>
      </c>
      <c r="L247" s="773">
        <f>F247*K247</f>
        <v>8500</v>
      </c>
      <c r="M247" s="764">
        <f t="shared" si="13"/>
        <v>8500</v>
      </c>
      <c r="N247" s="730"/>
      <c r="O247" s="730"/>
    </row>
    <row r="248" spans="1:15" s="718" customFormat="1" ht="48">
      <c r="A248" s="723">
        <v>243</v>
      </c>
      <c r="B248" s="769" t="s">
        <v>2481</v>
      </c>
      <c r="C248" s="770" t="s">
        <v>2231</v>
      </c>
      <c r="D248" s="771">
        <v>0</v>
      </c>
      <c r="E248" s="765">
        <v>50</v>
      </c>
      <c r="F248" s="772">
        <v>85</v>
      </c>
      <c r="G248" s="765">
        <v>50</v>
      </c>
      <c r="H248" s="765">
        <v>0</v>
      </c>
      <c r="I248" s="765">
        <v>0</v>
      </c>
      <c r="J248" s="765">
        <v>0</v>
      </c>
      <c r="K248" s="765">
        <f>G248+H248+I248+J248</f>
        <v>50</v>
      </c>
      <c r="L248" s="773">
        <f>F248*K248</f>
        <v>4250</v>
      </c>
      <c r="M248" s="764">
        <f t="shared" si="13"/>
        <v>4250</v>
      </c>
      <c r="N248" s="730"/>
      <c r="O248" s="730"/>
    </row>
    <row r="249" spans="1:15" s="718" customFormat="1">
      <c r="A249" s="723">
        <v>244</v>
      </c>
      <c r="B249" s="676" t="s">
        <v>2482</v>
      </c>
      <c r="C249" s="770" t="s">
        <v>2231</v>
      </c>
      <c r="D249" s="771">
        <v>0</v>
      </c>
      <c r="E249" s="765">
        <v>3000</v>
      </c>
      <c r="F249" s="772">
        <v>2</v>
      </c>
      <c r="G249" s="765">
        <v>2000</v>
      </c>
      <c r="H249" s="765">
        <v>0</v>
      </c>
      <c r="I249" s="765">
        <v>0</v>
      </c>
      <c r="J249" s="765">
        <v>1000</v>
      </c>
      <c r="K249" s="765">
        <v>3000</v>
      </c>
      <c r="L249" s="773">
        <f>E249*F249</f>
        <v>6000</v>
      </c>
      <c r="M249" s="764">
        <f t="shared" si="13"/>
        <v>6000</v>
      </c>
      <c r="N249" s="730"/>
      <c r="O249" s="730"/>
    </row>
    <row r="250" spans="1:15" s="718" customFormat="1">
      <c r="A250" s="723">
        <v>245</v>
      </c>
      <c r="B250" s="775" t="s">
        <v>2483</v>
      </c>
      <c r="C250" s="770" t="s">
        <v>2231</v>
      </c>
      <c r="D250" s="771">
        <v>0</v>
      </c>
      <c r="E250" s="765">
        <v>40</v>
      </c>
      <c r="F250" s="772">
        <v>75</v>
      </c>
      <c r="G250" s="765">
        <v>20</v>
      </c>
      <c r="H250" s="765">
        <v>0</v>
      </c>
      <c r="I250" s="765">
        <v>20</v>
      </c>
      <c r="J250" s="765">
        <v>0</v>
      </c>
      <c r="K250" s="765">
        <v>40</v>
      </c>
      <c r="L250" s="773">
        <f>E250*F250</f>
        <v>3000</v>
      </c>
      <c r="M250" s="764">
        <f t="shared" si="13"/>
        <v>3000</v>
      </c>
      <c r="N250" s="730"/>
      <c r="O250" s="730"/>
    </row>
    <row r="251" spans="1:15" s="718" customFormat="1">
      <c r="A251" s="723">
        <v>246</v>
      </c>
      <c r="B251" s="769" t="s">
        <v>2484</v>
      </c>
      <c r="C251" s="770" t="s">
        <v>2231</v>
      </c>
      <c r="D251" s="771">
        <v>0</v>
      </c>
      <c r="E251" s="765">
        <v>40</v>
      </c>
      <c r="F251" s="772">
        <v>65</v>
      </c>
      <c r="G251" s="765">
        <v>20</v>
      </c>
      <c r="H251" s="765">
        <v>0</v>
      </c>
      <c r="I251" s="765">
        <v>20</v>
      </c>
      <c r="J251" s="765">
        <v>0</v>
      </c>
      <c r="K251" s="765">
        <v>40</v>
      </c>
      <c r="L251" s="773">
        <f>E251*F251</f>
        <v>2600</v>
      </c>
      <c r="M251" s="764">
        <f t="shared" si="13"/>
        <v>2600</v>
      </c>
      <c r="N251" s="730"/>
      <c r="O251" s="730"/>
    </row>
    <row r="252" spans="1:15" s="718" customFormat="1" ht="48">
      <c r="A252" s="723">
        <v>247</v>
      </c>
      <c r="B252" s="769" t="s">
        <v>2485</v>
      </c>
      <c r="C252" s="770" t="s">
        <v>2231</v>
      </c>
      <c r="D252" s="771">
        <v>0</v>
      </c>
      <c r="E252" s="765">
        <v>40</v>
      </c>
      <c r="F252" s="772">
        <v>65</v>
      </c>
      <c r="G252" s="765">
        <v>20</v>
      </c>
      <c r="H252" s="765">
        <v>0</v>
      </c>
      <c r="I252" s="765">
        <v>20</v>
      </c>
      <c r="J252" s="765">
        <v>0</v>
      </c>
      <c r="K252" s="765">
        <v>40</v>
      </c>
      <c r="L252" s="773">
        <f>E252*F252</f>
        <v>2600</v>
      </c>
      <c r="M252" s="764">
        <f t="shared" si="13"/>
        <v>2600</v>
      </c>
      <c r="N252" s="730"/>
      <c r="O252" s="730"/>
    </row>
    <row r="253" spans="1:15" s="718" customFormat="1">
      <c r="A253" s="723">
        <v>248</v>
      </c>
      <c r="B253" s="769" t="s">
        <v>2486</v>
      </c>
      <c r="C253" s="770" t="s">
        <v>2231</v>
      </c>
      <c r="D253" s="771">
        <v>0</v>
      </c>
      <c r="E253" s="765">
        <v>40</v>
      </c>
      <c r="F253" s="772">
        <v>65</v>
      </c>
      <c r="G253" s="765">
        <v>20</v>
      </c>
      <c r="H253" s="765">
        <v>0</v>
      </c>
      <c r="I253" s="765">
        <v>20</v>
      </c>
      <c r="J253" s="765">
        <v>0</v>
      </c>
      <c r="K253" s="765">
        <v>40</v>
      </c>
      <c r="L253" s="773">
        <f>E253*F253</f>
        <v>2600</v>
      </c>
      <c r="M253" s="764">
        <f t="shared" si="13"/>
        <v>2600</v>
      </c>
      <c r="N253" s="730"/>
      <c r="O253" s="730"/>
    </row>
    <row r="254" spans="1:15" s="718" customFormat="1">
      <c r="A254" s="723">
        <v>249</v>
      </c>
      <c r="B254" s="776" t="s">
        <v>2487</v>
      </c>
      <c r="C254" s="777" t="s">
        <v>2488</v>
      </c>
      <c r="D254" s="778">
        <v>0</v>
      </c>
      <c r="E254" s="779">
        <v>2.2000000000000002</v>
      </c>
      <c r="F254" s="780">
        <v>570</v>
      </c>
      <c r="G254" s="779">
        <v>1</v>
      </c>
      <c r="H254" s="779">
        <v>0</v>
      </c>
      <c r="I254" s="779">
        <v>1</v>
      </c>
      <c r="J254" s="779">
        <v>0</v>
      </c>
      <c r="K254" s="779">
        <f t="shared" ref="K254:K277" si="15">G254+H254+I254+J254</f>
        <v>2</v>
      </c>
      <c r="L254" s="781">
        <f>F254*K254</f>
        <v>1140</v>
      </c>
      <c r="M254" s="764">
        <f t="shared" si="13"/>
        <v>1140</v>
      </c>
      <c r="N254" s="730"/>
      <c r="O254" s="730"/>
    </row>
    <row r="255" spans="1:15" s="718" customFormat="1">
      <c r="A255" s="723">
        <v>250</v>
      </c>
      <c r="B255" s="776" t="s">
        <v>2489</v>
      </c>
      <c r="C255" s="777" t="s">
        <v>2488</v>
      </c>
      <c r="D255" s="778">
        <v>0</v>
      </c>
      <c r="E255" s="779">
        <v>2.2000000000000002</v>
      </c>
      <c r="F255" s="780">
        <v>570</v>
      </c>
      <c r="G255" s="779">
        <v>1</v>
      </c>
      <c r="H255" s="779">
        <v>0</v>
      </c>
      <c r="I255" s="779">
        <v>1</v>
      </c>
      <c r="J255" s="779">
        <v>0</v>
      </c>
      <c r="K255" s="779">
        <f t="shared" si="15"/>
        <v>2</v>
      </c>
      <c r="L255" s="781">
        <f t="shared" ref="L255:L281" si="16">F255*K255</f>
        <v>1140</v>
      </c>
      <c r="M255" s="764">
        <f t="shared" si="13"/>
        <v>1140</v>
      </c>
      <c r="N255" s="730"/>
      <c r="O255" s="730"/>
    </row>
    <row r="256" spans="1:15" s="718" customFormat="1">
      <c r="A256" s="723">
        <v>251</v>
      </c>
      <c r="B256" s="776" t="s">
        <v>2490</v>
      </c>
      <c r="C256" s="777" t="s">
        <v>2488</v>
      </c>
      <c r="D256" s="778">
        <v>0</v>
      </c>
      <c r="E256" s="779">
        <v>1.1000000000000001</v>
      </c>
      <c r="F256" s="780">
        <v>720</v>
      </c>
      <c r="G256" s="779">
        <v>0</v>
      </c>
      <c r="H256" s="779">
        <v>0</v>
      </c>
      <c r="I256" s="779">
        <v>0</v>
      </c>
      <c r="J256" s="779">
        <v>1</v>
      </c>
      <c r="K256" s="779">
        <f t="shared" si="15"/>
        <v>1</v>
      </c>
      <c r="L256" s="781">
        <f t="shared" si="16"/>
        <v>720</v>
      </c>
      <c r="M256" s="764">
        <f t="shared" si="13"/>
        <v>720</v>
      </c>
      <c r="N256" s="730"/>
      <c r="O256" s="730"/>
    </row>
    <row r="257" spans="1:15" s="718" customFormat="1">
      <c r="A257" s="723">
        <v>252</v>
      </c>
      <c r="B257" s="776" t="s">
        <v>2491</v>
      </c>
      <c r="C257" s="777" t="s">
        <v>2488</v>
      </c>
      <c r="D257" s="778">
        <v>0</v>
      </c>
      <c r="E257" s="779">
        <v>1.1000000000000001</v>
      </c>
      <c r="F257" s="780">
        <v>720</v>
      </c>
      <c r="G257" s="779">
        <v>0</v>
      </c>
      <c r="H257" s="779">
        <v>0</v>
      </c>
      <c r="I257" s="779">
        <v>0</v>
      </c>
      <c r="J257" s="779">
        <v>1</v>
      </c>
      <c r="K257" s="779">
        <f t="shared" si="15"/>
        <v>1</v>
      </c>
      <c r="L257" s="781">
        <f t="shared" si="16"/>
        <v>720</v>
      </c>
      <c r="M257" s="764">
        <f t="shared" si="13"/>
        <v>720</v>
      </c>
      <c r="N257" s="730"/>
      <c r="O257" s="730"/>
    </row>
    <row r="258" spans="1:15" s="718" customFormat="1">
      <c r="A258" s="723">
        <v>253</v>
      </c>
      <c r="B258" s="776" t="s">
        <v>2492</v>
      </c>
      <c r="C258" s="777" t="s">
        <v>2488</v>
      </c>
      <c r="D258" s="778">
        <v>0</v>
      </c>
      <c r="E258" s="779">
        <v>1.1000000000000001</v>
      </c>
      <c r="F258" s="780">
        <v>570</v>
      </c>
      <c r="G258" s="779">
        <v>1</v>
      </c>
      <c r="H258" s="779">
        <v>0</v>
      </c>
      <c r="I258" s="779">
        <v>1</v>
      </c>
      <c r="J258" s="779">
        <v>0</v>
      </c>
      <c r="K258" s="779">
        <f t="shared" si="15"/>
        <v>2</v>
      </c>
      <c r="L258" s="781">
        <f t="shared" si="16"/>
        <v>1140</v>
      </c>
      <c r="M258" s="764">
        <f t="shared" si="13"/>
        <v>1140</v>
      </c>
      <c r="N258" s="730"/>
      <c r="O258" s="730"/>
    </row>
    <row r="259" spans="1:15" s="718" customFormat="1">
      <c r="A259" s="723">
        <v>254</v>
      </c>
      <c r="B259" s="776" t="s">
        <v>2493</v>
      </c>
      <c r="C259" s="777" t="s">
        <v>2488</v>
      </c>
      <c r="D259" s="778">
        <v>0</v>
      </c>
      <c r="E259" s="779">
        <v>2</v>
      </c>
      <c r="F259" s="780">
        <v>290</v>
      </c>
      <c r="G259" s="779">
        <v>1</v>
      </c>
      <c r="H259" s="779">
        <v>0</v>
      </c>
      <c r="I259" s="779">
        <v>1</v>
      </c>
      <c r="J259" s="779">
        <v>0</v>
      </c>
      <c r="K259" s="779">
        <f t="shared" si="15"/>
        <v>2</v>
      </c>
      <c r="L259" s="781">
        <f t="shared" si="16"/>
        <v>580</v>
      </c>
      <c r="M259" s="764">
        <f t="shared" si="13"/>
        <v>580</v>
      </c>
      <c r="N259" s="730"/>
      <c r="O259" s="730"/>
    </row>
    <row r="260" spans="1:15" s="718" customFormat="1">
      <c r="A260" s="723">
        <v>255</v>
      </c>
      <c r="B260" s="776" t="s">
        <v>2494</v>
      </c>
      <c r="C260" s="777" t="s">
        <v>2488</v>
      </c>
      <c r="D260" s="778">
        <v>0</v>
      </c>
      <c r="E260" s="779">
        <v>2</v>
      </c>
      <c r="F260" s="780">
        <v>280</v>
      </c>
      <c r="G260" s="779">
        <v>1</v>
      </c>
      <c r="H260" s="779">
        <v>0</v>
      </c>
      <c r="I260" s="779">
        <v>1</v>
      </c>
      <c r="J260" s="779">
        <v>0</v>
      </c>
      <c r="K260" s="779">
        <f t="shared" si="15"/>
        <v>2</v>
      </c>
      <c r="L260" s="781">
        <f t="shared" si="16"/>
        <v>560</v>
      </c>
      <c r="M260" s="764">
        <f t="shared" si="13"/>
        <v>560</v>
      </c>
      <c r="N260" s="730"/>
      <c r="O260" s="730"/>
    </row>
    <row r="261" spans="1:15" s="718" customFormat="1">
      <c r="A261" s="723">
        <v>256</v>
      </c>
      <c r="B261" s="776" t="s">
        <v>2495</v>
      </c>
      <c r="C261" s="777" t="s">
        <v>2488</v>
      </c>
      <c r="D261" s="778">
        <v>0</v>
      </c>
      <c r="E261" s="779">
        <v>5.5</v>
      </c>
      <c r="F261" s="780">
        <v>390</v>
      </c>
      <c r="G261" s="779">
        <v>2</v>
      </c>
      <c r="H261" s="779">
        <v>2</v>
      </c>
      <c r="I261" s="779">
        <v>1</v>
      </c>
      <c r="J261" s="779">
        <v>1</v>
      </c>
      <c r="K261" s="779">
        <f t="shared" si="15"/>
        <v>6</v>
      </c>
      <c r="L261" s="781">
        <f t="shared" si="16"/>
        <v>2340</v>
      </c>
      <c r="M261" s="764">
        <f t="shared" si="13"/>
        <v>2340</v>
      </c>
      <c r="N261" s="730"/>
      <c r="O261" s="730"/>
    </row>
    <row r="262" spans="1:15" s="718" customFormat="1">
      <c r="A262" s="723">
        <v>257</v>
      </c>
      <c r="B262" s="776" t="s">
        <v>2496</v>
      </c>
      <c r="C262" s="777" t="s">
        <v>2488</v>
      </c>
      <c r="D262" s="778">
        <v>0</v>
      </c>
      <c r="E262" s="779">
        <v>2.2000000000000002</v>
      </c>
      <c r="F262" s="780">
        <v>250</v>
      </c>
      <c r="G262" s="779">
        <v>1</v>
      </c>
      <c r="H262" s="779">
        <v>0</v>
      </c>
      <c r="I262" s="779">
        <v>1</v>
      </c>
      <c r="J262" s="779">
        <v>0</v>
      </c>
      <c r="K262" s="779">
        <f t="shared" si="15"/>
        <v>2</v>
      </c>
      <c r="L262" s="781">
        <f t="shared" si="16"/>
        <v>500</v>
      </c>
      <c r="M262" s="764">
        <f t="shared" si="13"/>
        <v>500</v>
      </c>
      <c r="N262" s="730"/>
      <c r="O262" s="730"/>
    </row>
    <row r="263" spans="1:15" s="718" customFormat="1">
      <c r="A263" s="723">
        <v>258</v>
      </c>
      <c r="B263" s="776" t="s">
        <v>2497</v>
      </c>
      <c r="C263" s="777" t="s">
        <v>2488</v>
      </c>
      <c r="D263" s="778">
        <v>0</v>
      </c>
      <c r="E263" s="779">
        <v>2.2000000000000002</v>
      </c>
      <c r="F263" s="780">
        <v>510</v>
      </c>
      <c r="G263" s="779">
        <v>1</v>
      </c>
      <c r="H263" s="779">
        <v>0</v>
      </c>
      <c r="I263" s="779">
        <v>1</v>
      </c>
      <c r="J263" s="779">
        <v>0</v>
      </c>
      <c r="K263" s="779">
        <f t="shared" si="15"/>
        <v>2</v>
      </c>
      <c r="L263" s="781">
        <f t="shared" si="16"/>
        <v>1020</v>
      </c>
      <c r="M263" s="764">
        <f t="shared" si="13"/>
        <v>1020</v>
      </c>
      <c r="N263" s="730"/>
      <c r="O263" s="730"/>
    </row>
    <row r="264" spans="1:15" s="718" customFormat="1">
      <c r="A264" s="723">
        <v>259</v>
      </c>
      <c r="B264" s="776" t="s">
        <v>2498</v>
      </c>
      <c r="C264" s="777" t="s">
        <v>2488</v>
      </c>
      <c r="D264" s="778">
        <v>0</v>
      </c>
      <c r="E264" s="779">
        <v>6.6000000000000005</v>
      </c>
      <c r="F264" s="780">
        <v>510</v>
      </c>
      <c r="G264" s="779">
        <v>2</v>
      </c>
      <c r="H264" s="779">
        <v>2</v>
      </c>
      <c r="I264" s="779">
        <v>2</v>
      </c>
      <c r="J264" s="779">
        <v>1</v>
      </c>
      <c r="K264" s="779">
        <f t="shared" si="15"/>
        <v>7</v>
      </c>
      <c r="L264" s="781">
        <f t="shared" si="16"/>
        <v>3570</v>
      </c>
      <c r="M264" s="764">
        <f t="shared" si="13"/>
        <v>3570</v>
      </c>
      <c r="N264" s="730"/>
      <c r="O264" s="730"/>
    </row>
    <row r="265" spans="1:15" s="718" customFormat="1">
      <c r="A265" s="723">
        <v>260</v>
      </c>
      <c r="B265" s="776" t="s">
        <v>2499</v>
      </c>
      <c r="C265" s="777" t="s">
        <v>2488</v>
      </c>
      <c r="D265" s="778">
        <v>0</v>
      </c>
      <c r="E265" s="779">
        <v>3.3000000000000003</v>
      </c>
      <c r="F265" s="780">
        <v>340</v>
      </c>
      <c r="G265" s="779">
        <v>1</v>
      </c>
      <c r="H265" s="779">
        <v>1</v>
      </c>
      <c r="I265" s="779">
        <v>1</v>
      </c>
      <c r="J265" s="779">
        <v>0</v>
      </c>
      <c r="K265" s="779">
        <f t="shared" si="15"/>
        <v>3</v>
      </c>
      <c r="L265" s="781">
        <f t="shared" si="16"/>
        <v>1020</v>
      </c>
      <c r="M265" s="764">
        <f t="shared" si="13"/>
        <v>1020</v>
      </c>
      <c r="N265" s="730"/>
      <c r="O265" s="730"/>
    </row>
    <row r="266" spans="1:15" s="718" customFormat="1">
      <c r="A266" s="723">
        <v>261</v>
      </c>
      <c r="B266" s="776" t="s">
        <v>2500</v>
      </c>
      <c r="C266" s="777" t="s">
        <v>2488</v>
      </c>
      <c r="D266" s="778">
        <v>0</v>
      </c>
      <c r="E266" s="779">
        <v>2</v>
      </c>
      <c r="F266" s="780">
        <v>340</v>
      </c>
      <c r="G266" s="779">
        <v>1</v>
      </c>
      <c r="H266" s="779">
        <v>0</v>
      </c>
      <c r="I266" s="779">
        <v>1</v>
      </c>
      <c r="J266" s="779">
        <v>0</v>
      </c>
      <c r="K266" s="779">
        <f t="shared" si="15"/>
        <v>2</v>
      </c>
      <c r="L266" s="781">
        <f t="shared" si="16"/>
        <v>680</v>
      </c>
      <c r="M266" s="764">
        <f t="shared" si="13"/>
        <v>680</v>
      </c>
      <c r="N266" s="730"/>
      <c r="O266" s="730"/>
    </row>
    <row r="267" spans="1:15" s="718" customFormat="1">
      <c r="A267" s="723">
        <v>262</v>
      </c>
      <c r="B267" s="776" t="s">
        <v>2501</v>
      </c>
      <c r="C267" s="777" t="s">
        <v>2488</v>
      </c>
      <c r="D267" s="778">
        <v>0</v>
      </c>
      <c r="E267" s="779">
        <v>2</v>
      </c>
      <c r="F267" s="780">
        <v>300</v>
      </c>
      <c r="G267" s="779">
        <v>1</v>
      </c>
      <c r="H267" s="779">
        <v>0</v>
      </c>
      <c r="I267" s="779">
        <v>1</v>
      </c>
      <c r="J267" s="779">
        <v>0</v>
      </c>
      <c r="K267" s="779">
        <f t="shared" si="15"/>
        <v>2</v>
      </c>
      <c r="L267" s="781">
        <f t="shared" si="16"/>
        <v>600</v>
      </c>
      <c r="M267" s="764">
        <f t="shared" si="13"/>
        <v>600</v>
      </c>
      <c r="N267" s="730"/>
      <c r="O267" s="730"/>
    </row>
    <row r="268" spans="1:15" s="718" customFormat="1">
      <c r="A268" s="723">
        <v>263</v>
      </c>
      <c r="B268" s="776" t="s">
        <v>2502</v>
      </c>
      <c r="C268" s="777" t="s">
        <v>2488</v>
      </c>
      <c r="D268" s="778">
        <v>0</v>
      </c>
      <c r="E268" s="779">
        <v>2</v>
      </c>
      <c r="F268" s="780">
        <v>350</v>
      </c>
      <c r="G268" s="779">
        <v>1</v>
      </c>
      <c r="H268" s="779">
        <v>0</v>
      </c>
      <c r="I268" s="779">
        <v>1</v>
      </c>
      <c r="J268" s="779">
        <v>0</v>
      </c>
      <c r="K268" s="779">
        <f t="shared" si="15"/>
        <v>2</v>
      </c>
      <c r="L268" s="781">
        <f t="shared" si="16"/>
        <v>700</v>
      </c>
      <c r="M268" s="764">
        <f t="shared" si="13"/>
        <v>700</v>
      </c>
      <c r="N268" s="730"/>
      <c r="O268" s="730"/>
    </row>
    <row r="269" spans="1:15" s="718" customFormat="1">
      <c r="A269" s="723">
        <v>264</v>
      </c>
      <c r="B269" s="776" t="s">
        <v>2503</v>
      </c>
      <c r="C269" s="777" t="s">
        <v>2488</v>
      </c>
      <c r="D269" s="778">
        <v>0</v>
      </c>
      <c r="E269" s="779">
        <v>4</v>
      </c>
      <c r="F269" s="780">
        <v>300</v>
      </c>
      <c r="G269" s="779">
        <v>1</v>
      </c>
      <c r="H269" s="779">
        <v>1</v>
      </c>
      <c r="I269" s="779">
        <v>1</v>
      </c>
      <c r="J269" s="779">
        <v>1</v>
      </c>
      <c r="K269" s="779">
        <f t="shared" si="15"/>
        <v>4</v>
      </c>
      <c r="L269" s="781">
        <f t="shared" si="16"/>
        <v>1200</v>
      </c>
      <c r="M269" s="764">
        <f t="shared" si="13"/>
        <v>1200</v>
      </c>
      <c r="N269" s="730"/>
      <c r="O269" s="730"/>
    </row>
    <row r="270" spans="1:15" s="718" customFormat="1">
      <c r="A270" s="723">
        <v>265</v>
      </c>
      <c r="B270" s="776" t="s">
        <v>2504</v>
      </c>
      <c r="C270" s="777" t="s">
        <v>2488</v>
      </c>
      <c r="D270" s="778">
        <v>0</v>
      </c>
      <c r="E270" s="779">
        <v>4.4000000000000004</v>
      </c>
      <c r="F270" s="780">
        <v>340</v>
      </c>
      <c r="G270" s="779">
        <v>1</v>
      </c>
      <c r="H270" s="779">
        <v>1</v>
      </c>
      <c r="I270" s="779">
        <v>1</v>
      </c>
      <c r="J270" s="779">
        <v>1</v>
      </c>
      <c r="K270" s="779">
        <f t="shared" si="15"/>
        <v>4</v>
      </c>
      <c r="L270" s="781">
        <f t="shared" si="16"/>
        <v>1360</v>
      </c>
      <c r="M270" s="764">
        <f t="shared" si="13"/>
        <v>1360</v>
      </c>
      <c r="N270" s="730"/>
      <c r="O270" s="730"/>
    </row>
    <row r="271" spans="1:15" s="718" customFormat="1">
      <c r="A271" s="723">
        <v>266</v>
      </c>
      <c r="B271" s="776" t="s">
        <v>2505</v>
      </c>
      <c r="C271" s="777" t="s">
        <v>2488</v>
      </c>
      <c r="D271" s="778">
        <v>0</v>
      </c>
      <c r="E271" s="779">
        <v>2.2000000000000002</v>
      </c>
      <c r="F271" s="780">
        <v>340</v>
      </c>
      <c r="G271" s="779">
        <v>1</v>
      </c>
      <c r="H271" s="779">
        <v>0</v>
      </c>
      <c r="I271" s="779">
        <v>1</v>
      </c>
      <c r="J271" s="779">
        <v>0</v>
      </c>
      <c r="K271" s="779">
        <f t="shared" si="15"/>
        <v>2</v>
      </c>
      <c r="L271" s="781">
        <f t="shared" si="16"/>
        <v>680</v>
      </c>
      <c r="M271" s="764">
        <f t="shared" si="13"/>
        <v>680</v>
      </c>
      <c r="N271" s="730"/>
      <c r="O271" s="730"/>
    </row>
    <row r="272" spans="1:15" s="718" customFormat="1" ht="48">
      <c r="A272" s="723">
        <v>267</v>
      </c>
      <c r="B272" s="776" t="s">
        <v>2506</v>
      </c>
      <c r="C272" s="777" t="s">
        <v>2488</v>
      </c>
      <c r="D272" s="778">
        <v>0</v>
      </c>
      <c r="E272" s="779">
        <v>2.2000000000000002</v>
      </c>
      <c r="F272" s="780">
        <v>570</v>
      </c>
      <c r="G272" s="779">
        <v>1</v>
      </c>
      <c r="H272" s="779">
        <v>0</v>
      </c>
      <c r="I272" s="779">
        <v>1</v>
      </c>
      <c r="J272" s="779">
        <v>0</v>
      </c>
      <c r="K272" s="779">
        <f t="shared" si="15"/>
        <v>2</v>
      </c>
      <c r="L272" s="781">
        <f t="shared" si="16"/>
        <v>1140</v>
      </c>
      <c r="M272" s="764">
        <f t="shared" si="13"/>
        <v>1140</v>
      </c>
      <c r="N272" s="730"/>
      <c r="O272" s="730"/>
    </row>
    <row r="273" spans="1:15" s="718" customFormat="1">
      <c r="A273" s="723">
        <v>268</v>
      </c>
      <c r="B273" s="776" t="s">
        <v>2507</v>
      </c>
      <c r="C273" s="777" t="s">
        <v>2488</v>
      </c>
      <c r="D273" s="778">
        <v>0</v>
      </c>
      <c r="E273" s="779">
        <v>2.2000000000000002</v>
      </c>
      <c r="F273" s="780">
        <v>800</v>
      </c>
      <c r="G273" s="779">
        <v>0</v>
      </c>
      <c r="H273" s="779">
        <v>1</v>
      </c>
      <c r="I273" s="779">
        <v>0</v>
      </c>
      <c r="J273" s="779">
        <v>1</v>
      </c>
      <c r="K273" s="779">
        <f t="shared" si="15"/>
        <v>2</v>
      </c>
      <c r="L273" s="781">
        <f t="shared" si="16"/>
        <v>1600</v>
      </c>
      <c r="M273" s="764">
        <f t="shared" si="13"/>
        <v>1600</v>
      </c>
      <c r="N273" s="730"/>
      <c r="O273" s="730"/>
    </row>
    <row r="274" spans="1:15" s="718" customFormat="1">
      <c r="A274" s="723">
        <v>269</v>
      </c>
      <c r="B274" s="776" t="s">
        <v>2508</v>
      </c>
      <c r="C274" s="777" t="s">
        <v>2488</v>
      </c>
      <c r="D274" s="778">
        <v>0</v>
      </c>
      <c r="E274" s="779">
        <v>2.2000000000000002</v>
      </c>
      <c r="F274" s="780">
        <v>570</v>
      </c>
      <c r="G274" s="779">
        <v>1</v>
      </c>
      <c r="H274" s="779">
        <v>0</v>
      </c>
      <c r="I274" s="779">
        <v>1</v>
      </c>
      <c r="J274" s="779">
        <v>0</v>
      </c>
      <c r="K274" s="779">
        <f t="shared" si="15"/>
        <v>2</v>
      </c>
      <c r="L274" s="781">
        <f t="shared" si="16"/>
        <v>1140</v>
      </c>
      <c r="M274" s="764">
        <f t="shared" si="13"/>
        <v>1140</v>
      </c>
      <c r="N274" s="730"/>
      <c r="O274" s="730"/>
    </row>
    <row r="275" spans="1:15" s="718" customFormat="1">
      <c r="A275" s="723">
        <v>270</v>
      </c>
      <c r="B275" s="776" t="s">
        <v>2509</v>
      </c>
      <c r="C275" s="777" t="s">
        <v>2488</v>
      </c>
      <c r="D275" s="778">
        <v>0</v>
      </c>
      <c r="E275" s="779">
        <v>2</v>
      </c>
      <c r="F275" s="780">
        <v>750</v>
      </c>
      <c r="G275" s="779">
        <v>1</v>
      </c>
      <c r="H275" s="779">
        <v>0</v>
      </c>
      <c r="I275" s="779">
        <v>0</v>
      </c>
      <c r="J275" s="779">
        <v>1</v>
      </c>
      <c r="K275" s="779">
        <v>2</v>
      </c>
      <c r="L275" s="781">
        <f t="shared" si="16"/>
        <v>1500</v>
      </c>
      <c r="M275" s="764">
        <f t="shared" si="13"/>
        <v>1500</v>
      </c>
      <c r="N275" s="730"/>
      <c r="O275" s="730"/>
    </row>
    <row r="276" spans="1:15" s="718" customFormat="1">
      <c r="A276" s="723">
        <v>271</v>
      </c>
      <c r="B276" s="776" t="s">
        <v>2510</v>
      </c>
      <c r="C276" s="777" t="s">
        <v>2488</v>
      </c>
      <c r="D276" s="778">
        <v>0</v>
      </c>
      <c r="E276" s="779">
        <v>36</v>
      </c>
      <c r="F276" s="780">
        <v>370</v>
      </c>
      <c r="G276" s="779">
        <v>9</v>
      </c>
      <c r="H276" s="779">
        <v>9</v>
      </c>
      <c r="I276" s="779">
        <v>9</v>
      </c>
      <c r="J276" s="779">
        <v>9</v>
      </c>
      <c r="K276" s="779">
        <f t="shared" si="15"/>
        <v>36</v>
      </c>
      <c r="L276" s="781">
        <f t="shared" si="16"/>
        <v>13320</v>
      </c>
      <c r="M276" s="764">
        <f t="shared" si="13"/>
        <v>13320</v>
      </c>
      <c r="N276" s="730"/>
      <c r="O276" s="730"/>
    </row>
    <row r="277" spans="1:15" s="718" customFormat="1">
      <c r="A277" s="723">
        <v>272</v>
      </c>
      <c r="B277" s="776" t="s">
        <v>2511</v>
      </c>
      <c r="C277" s="777" t="s">
        <v>2488</v>
      </c>
      <c r="D277" s="778">
        <v>0</v>
      </c>
      <c r="E277" s="779">
        <v>36</v>
      </c>
      <c r="F277" s="780">
        <v>370</v>
      </c>
      <c r="G277" s="779">
        <v>9</v>
      </c>
      <c r="H277" s="779">
        <v>9</v>
      </c>
      <c r="I277" s="779">
        <v>9</v>
      </c>
      <c r="J277" s="779">
        <v>9</v>
      </c>
      <c r="K277" s="779">
        <f t="shared" si="15"/>
        <v>36</v>
      </c>
      <c r="L277" s="781">
        <f t="shared" si="16"/>
        <v>13320</v>
      </c>
      <c r="M277" s="764">
        <f t="shared" si="13"/>
        <v>13320</v>
      </c>
      <c r="N277" s="730"/>
      <c r="O277" s="730"/>
    </row>
    <row r="278" spans="1:15" s="718" customFormat="1">
      <c r="A278" s="723">
        <v>273</v>
      </c>
      <c r="B278" s="776" t="s">
        <v>2512</v>
      </c>
      <c r="C278" s="777" t="s">
        <v>2488</v>
      </c>
      <c r="D278" s="778">
        <v>0</v>
      </c>
      <c r="E278" s="779">
        <v>22</v>
      </c>
      <c r="F278" s="780">
        <v>350</v>
      </c>
      <c r="G278" s="779">
        <v>6</v>
      </c>
      <c r="H278" s="779">
        <v>6</v>
      </c>
      <c r="I278" s="779">
        <v>5</v>
      </c>
      <c r="J278" s="779">
        <v>5</v>
      </c>
      <c r="K278" s="779">
        <f>G278+H278+I278+J278</f>
        <v>22</v>
      </c>
      <c r="L278" s="781">
        <f t="shared" si="16"/>
        <v>7700</v>
      </c>
      <c r="M278" s="764">
        <f t="shared" si="13"/>
        <v>7700</v>
      </c>
      <c r="N278" s="730"/>
      <c r="O278" s="730"/>
    </row>
    <row r="279" spans="1:15" s="718" customFormat="1">
      <c r="A279" s="723">
        <v>274</v>
      </c>
      <c r="B279" s="775" t="s">
        <v>2513</v>
      </c>
      <c r="C279" s="777" t="s">
        <v>2488</v>
      </c>
      <c r="D279" s="778">
        <v>0</v>
      </c>
      <c r="E279" s="779">
        <v>2</v>
      </c>
      <c r="F279" s="780">
        <v>370</v>
      </c>
      <c r="G279" s="779">
        <v>1</v>
      </c>
      <c r="H279" s="779">
        <v>0</v>
      </c>
      <c r="I279" s="779">
        <v>0</v>
      </c>
      <c r="J279" s="779">
        <v>1</v>
      </c>
      <c r="K279" s="779">
        <f>G279+H279+I279+J279</f>
        <v>2</v>
      </c>
      <c r="L279" s="781">
        <f t="shared" si="16"/>
        <v>740</v>
      </c>
      <c r="M279" s="764">
        <f t="shared" si="13"/>
        <v>740</v>
      </c>
      <c r="N279" s="730"/>
      <c r="O279" s="730"/>
    </row>
    <row r="280" spans="1:15" s="718" customFormat="1">
      <c r="A280" s="723">
        <v>275</v>
      </c>
      <c r="B280" s="782" t="s">
        <v>2514</v>
      </c>
      <c r="C280" s="777" t="s">
        <v>2488</v>
      </c>
      <c r="D280" s="778">
        <v>0</v>
      </c>
      <c r="E280" s="779">
        <v>2</v>
      </c>
      <c r="F280" s="780">
        <v>500</v>
      </c>
      <c r="G280" s="779">
        <v>1</v>
      </c>
      <c r="H280" s="779">
        <v>0</v>
      </c>
      <c r="I280" s="779">
        <v>0</v>
      </c>
      <c r="J280" s="779">
        <v>1</v>
      </c>
      <c r="K280" s="779">
        <f>G280+H280+I280+J280</f>
        <v>2</v>
      </c>
      <c r="L280" s="781">
        <f t="shared" si="16"/>
        <v>1000</v>
      </c>
      <c r="M280" s="764">
        <f t="shared" si="13"/>
        <v>1000</v>
      </c>
      <c r="N280" s="730"/>
      <c r="O280" s="730"/>
    </row>
    <row r="281" spans="1:15" s="718" customFormat="1">
      <c r="A281" s="723">
        <v>276</v>
      </c>
      <c r="B281" s="783" t="s">
        <v>2515</v>
      </c>
      <c r="C281" s="777" t="s">
        <v>2488</v>
      </c>
      <c r="D281" s="778">
        <v>0</v>
      </c>
      <c r="E281" s="779">
        <v>4</v>
      </c>
      <c r="F281" s="780">
        <v>750</v>
      </c>
      <c r="G281" s="779">
        <v>1</v>
      </c>
      <c r="H281" s="779">
        <v>2</v>
      </c>
      <c r="I281" s="779">
        <v>0</v>
      </c>
      <c r="J281" s="779">
        <v>1</v>
      </c>
      <c r="K281" s="779">
        <f>G281+H281+I281+J281</f>
        <v>4</v>
      </c>
      <c r="L281" s="781">
        <f t="shared" si="16"/>
        <v>3000</v>
      </c>
      <c r="M281" s="764">
        <f t="shared" si="13"/>
        <v>3000</v>
      </c>
      <c r="N281" s="730"/>
      <c r="O281" s="730"/>
    </row>
    <row r="282" spans="1:15" s="718" customFormat="1" ht="21" customHeight="1">
      <c r="A282" s="746"/>
      <c r="B282" s="784" t="s">
        <v>14</v>
      </c>
      <c r="C282" s="754"/>
      <c r="D282" s="785"/>
      <c r="E282" s="785"/>
      <c r="F282" s="785"/>
      <c r="G282" s="785"/>
      <c r="H282" s="785"/>
      <c r="I282" s="785"/>
      <c r="J282" s="785"/>
      <c r="K282" s="785"/>
      <c r="L282" s="786">
        <f>SUM(L6:L281)</f>
        <v>3461323.5</v>
      </c>
      <c r="M282" s="787">
        <f>SUM(M6:M281)</f>
        <v>3461323.5</v>
      </c>
      <c r="N282" s="788"/>
      <c r="O282" s="789"/>
    </row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O33"/>
  <sheetViews>
    <sheetView workbookViewId="0">
      <selection sqref="A1:O1"/>
    </sheetView>
  </sheetViews>
  <sheetFormatPr defaultRowHeight="24"/>
  <cols>
    <col min="1" max="1" width="5.125" style="655" customWidth="1"/>
    <col min="2" max="2" width="42.5" style="655" customWidth="1"/>
    <col min="3" max="5" width="11" style="655" customWidth="1"/>
    <col min="6" max="6" width="11.75" style="655" customWidth="1"/>
    <col min="7" max="12" width="11.375" style="655" customWidth="1"/>
    <col min="13" max="13" width="10.375" style="655" customWidth="1"/>
    <col min="14" max="256" width="9" style="655"/>
    <col min="257" max="257" width="5.125" style="655" customWidth="1"/>
    <col min="258" max="258" width="42.5" style="655" customWidth="1"/>
    <col min="259" max="261" width="11" style="655" customWidth="1"/>
    <col min="262" max="262" width="11.75" style="655" customWidth="1"/>
    <col min="263" max="268" width="11.375" style="655" customWidth="1"/>
    <col min="269" max="269" width="10.375" style="655" customWidth="1"/>
    <col min="270" max="512" width="9" style="655"/>
    <col min="513" max="513" width="5.125" style="655" customWidth="1"/>
    <col min="514" max="514" width="42.5" style="655" customWidth="1"/>
    <col min="515" max="517" width="11" style="655" customWidth="1"/>
    <col min="518" max="518" width="11.75" style="655" customWidth="1"/>
    <col min="519" max="524" width="11.375" style="655" customWidth="1"/>
    <col min="525" max="525" width="10.375" style="655" customWidth="1"/>
    <col min="526" max="768" width="9" style="655"/>
    <col min="769" max="769" width="5.125" style="655" customWidth="1"/>
    <col min="770" max="770" width="42.5" style="655" customWidth="1"/>
    <col min="771" max="773" width="11" style="655" customWidth="1"/>
    <col min="774" max="774" width="11.75" style="655" customWidth="1"/>
    <col min="775" max="780" width="11.375" style="655" customWidth="1"/>
    <col min="781" max="781" width="10.375" style="655" customWidth="1"/>
    <col min="782" max="1024" width="9" style="655"/>
    <col min="1025" max="1025" width="5.125" style="655" customWidth="1"/>
    <col min="1026" max="1026" width="42.5" style="655" customWidth="1"/>
    <col min="1027" max="1029" width="11" style="655" customWidth="1"/>
    <col min="1030" max="1030" width="11.75" style="655" customWidth="1"/>
    <col min="1031" max="1036" width="11.375" style="655" customWidth="1"/>
    <col min="1037" max="1037" width="10.375" style="655" customWidth="1"/>
    <col min="1038" max="1280" width="9" style="655"/>
    <col min="1281" max="1281" width="5.125" style="655" customWidth="1"/>
    <col min="1282" max="1282" width="42.5" style="655" customWidth="1"/>
    <col min="1283" max="1285" width="11" style="655" customWidth="1"/>
    <col min="1286" max="1286" width="11.75" style="655" customWidth="1"/>
    <col min="1287" max="1292" width="11.375" style="655" customWidth="1"/>
    <col min="1293" max="1293" width="10.375" style="655" customWidth="1"/>
    <col min="1294" max="1536" width="9" style="655"/>
    <col min="1537" max="1537" width="5.125" style="655" customWidth="1"/>
    <col min="1538" max="1538" width="42.5" style="655" customWidth="1"/>
    <col min="1539" max="1541" width="11" style="655" customWidth="1"/>
    <col min="1542" max="1542" width="11.75" style="655" customWidth="1"/>
    <col min="1543" max="1548" width="11.375" style="655" customWidth="1"/>
    <col min="1549" max="1549" width="10.375" style="655" customWidth="1"/>
    <col min="1550" max="1792" width="9" style="655"/>
    <col min="1793" max="1793" width="5.125" style="655" customWidth="1"/>
    <col min="1794" max="1794" width="42.5" style="655" customWidth="1"/>
    <col min="1795" max="1797" width="11" style="655" customWidth="1"/>
    <col min="1798" max="1798" width="11.75" style="655" customWidth="1"/>
    <col min="1799" max="1804" width="11.375" style="655" customWidth="1"/>
    <col min="1805" max="1805" width="10.375" style="655" customWidth="1"/>
    <col min="1806" max="2048" width="9" style="655"/>
    <col min="2049" max="2049" width="5.125" style="655" customWidth="1"/>
    <col min="2050" max="2050" width="42.5" style="655" customWidth="1"/>
    <col min="2051" max="2053" width="11" style="655" customWidth="1"/>
    <col min="2054" max="2054" width="11.75" style="655" customWidth="1"/>
    <col min="2055" max="2060" width="11.375" style="655" customWidth="1"/>
    <col min="2061" max="2061" width="10.375" style="655" customWidth="1"/>
    <col min="2062" max="2304" width="9" style="655"/>
    <col min="2305" max="2305" width="5.125" style="655" customWidth="1"/>
    <col min="2306" max="2306" width="42.5" style="655" customWidth="1"/>
    <col min="2307" max="2309" width="11" style="655" customWidth="1"/>
    <col min="2310" max="2310" width="11.75" style="655" customWidth="1"/>
    <col min="2311" max="2316" width="11.375" style="655" customWidth="1"/>
    <col min="2317" max="2317" width="10.375" style="655" customWidth="1"/>
    <col min="2318" max="2560" width="9" style="655"/>
    <col min="2561" max="2561" width="5.125" style="655" customWidth="1"/>
    <col min="2562" max="2562" width="42.5" style="655" customWidth="1"/>
    <col min="2563" max="2565" width="11" style="655" customWidth="1"/>
    <col min="2566" max="2566" width="11.75" style="655" customWidth="1"/>
    <col min="2567" max="2572" width="11.375" style="655" customWidth="1"/>
    <col min="2573" max="2573" width="10.375" style="655" customWidth="1"/>
    <col min="2574" max="2816" width="9" style="655"/>
    <col min="2817" max="2817" width="5.125" style="655" customWidth="1"/>
    <col min="2818" max="2818" width="42.5" style="655" customWidth="1"/>
    <col min="2819" max="2821" width="11" style="655" customWidth="1"/>
    <col min="2822" max="2822" width="11.75" style="655" customWidth="1"/>
    <col min="2823" max="2828" width="11.375" style="655" customWidth="1"/>
    <col min="2829" max="2829" width="10.375" style="655" customWidth="1"/>
    <col min="2830" max="3072" width="9" style="655"/>
    <col min="3073" max="3073" width="5.125" style="655" customWidth="1"/>
    <col min="3074" max="3074" width="42.5" style="655" customWidth="1"/>
    <col min="3075" max="3077" width="11" style="655" customWidth="1"/>
    <col min="3078" max="3078" width="11.75" style="655" customWidth="1"/>
    <col min="3079" max="3084" width="11.375" style="655" customWidth="1"/>
    <col min="3085" max="3085" width="10.375" style="655" customWidth="1"/>
    <col min="3086" max="3328" width="9" style="655"/>
    <col min="3329" max="3329" width="5.125" style="655" customWidth="1"/>
    <col min="3330" max="3330" width="42.5" style="655" customWidth="1"/>
    <col min="3331" max="3333" width="11" style="655" customWidth="1"/>
    <col min="3334" max="3334" width="11.75" style="655" customWidth="1"/>
    <col min="3335" max="3340" width="11.375" style="655" customWidth="1"/>
    <col min="3341" max="3341" width="10.375" style="655" customWidth="1"/>
    <col min="3342" max="3584" width="9" style="655"/>
    <col min="3585" max="3585" width="5.125" style="655" customWidth="1"/>
    <col min="3586" max="3586" width="42.5" style="655" customWidth="1"/>
    <col min="3587" max="3589" width="11" style="655" customWidth="1"/>
    <col min="3590" max="3590" width="11.75" style="655" customWidth="1"/>
    <col min="3591" max="3596" width="11.375" style="655" customWidth="1"/>
    <col min="3597" max="3597" width="10.375" style="655" customWidth="1"/>
    <col min="3598" max="3840" width="9" style="655"/>
    <col min="3841" max="3841" width="5.125" style="655" customWidth="1"/>
    <col min="3842" max="3842" width="42.5" style="655" customWidth="1"/>
    <col min="3843" max="3845" width="11" style="655" customWidth="1"/>
    <col min="3846" max="3846" width="11.75" style="655" customWidth="1"/>
    <col min="3847" max="3852" width="11.375" style="655" customWidth="1"/>
    <col min="3853" max="3853" width="10.375" style="655" customWidth="1"/>
    <col min="3854" max="4096" width="9" style="655"/>
    <col min="4097" max="4097" width="5.125" style="655" customWidth="1"/>
    <col min="4098" max="4098" width="42.5" style="655" customWidth="1"/>
    <col min="4099" max="4101" width="11" style="655" customWidth="1"/>
    <col min="4102" max="4102" width="11.75" style="655" customWidth="1"/>
    <col min="4103" max="4108" width="11.375" style="655" customWidth="1"/>
    <col min="4109" max="4109" width="10.375" style="655" customWidth="1"/>
    <col min="4110" max="4352" width="9" style="655"/>
    <col min="4353" max="4353" width="5.125" style="655" customWidth="1"/>
    <col min="4354" max="4354" width="42.5" style="655" customWidth="1"/>
    <col min="4355" max="4357" width="11" style="655" customWidth="1"/>
    <col min="4358" max="4358" width="11.75" style="655" customWidth="1"/>
    <col min="4359" max="4364" width="11.375" style="655" customWidth="1"/>
    <col min="4365" max="4365" width="10.375" style="655" customWidth="1"/>
    <col min="4366" max="4608" width="9" style="655"/>
    <col min="4609" max="4609" width="5.125" style="655" customWidth="1"/>
    <col min="4610" max="4610" width="42.5" style="655" customWidth="1"/>
    <col min="4611" max="4613" width="11" style="655" customWidth="1"/>
    <col min="4614" max="4614" width="11.75" style="655" customWidth="1"/>
    <col min="4615" max="4620" width="11.375" style="655" customWidth="1"/>
    <col min="4621" max="4621" width="10.375" style="655" customWidth="1"/>
    <col min="4622" max="4864" width="9" style="655"/>
    <col min="4865" max="4865" width="5.125" style="655" customWidth="1"/>
    <col min="4866" max="4866" width="42.5" style="655" customWidth="1"/>
    <col min="4867" max="4869" width="11" style="655" customWidth="1"/>
    <col min="4870" max="4870" width="11.75" style="655" customWidth="1"/>
    <col min="4871" max="4876" width="11.375" style="655" customWidth="1"/>
    <col min="4877" max="4877" width="10.375" style="655" customWidth="1"/>
    <col min="4878" max="5120" width="9" style="655"/>
    <col min="5121" max="5121" width="5.125" style="655" customWidth="1"/>
    <col min="5122" max="5122" width="42.5" style="655" customWidth="1"/>
    <col min="5123" max="5125" width="11" style="655" customWidth="1"/>
    <col min="5126" max="5126" width="11.75" style="655" customWidth="1"/>
    <col min="5127" max="5132" width="11.375" style="655" customWidth="1"/>
    <col min="5133" max="5133" width="10.375" style="655" customWidth="1"/>
    <col min="5134" max="5376" width="9" style="655"/>
    <col min="5377" max="5377" width="5.125" style="655" customWidth="1"/>
    <col min="5378" max="5378" width="42.5" style="655" customWidth="1"/>
    <col min="5379" max="5381" width="11" style="655" customWidth="1"/>
    <col min="5382" max="5382" width="11.75" style="655" customWidth="1"/>
    <col min="5383" max="5388" width="11.375" style="655" customWidth="1"/>
    <col min="5389" max="5389" width="10.375" style="655" customWidth="1"/>
    <col min="5390" max="5632" width="9" style="655"/>
    <col min="5633" max="5633" width="5.125" style="655" customWidth="1"/>
    <col min="5634" max="5634" width="42.5" style="655" customWidth="1"/>
    <col min="5635" max="5637" width="11" style="655" customWidth="1"/>
    <col min="5638" max="5638" width="11.75" style="655" customWidth="1"/>
    <col min="5639" max="5644" width="11.375" style="655" customWidth="1"/>
    <col min="5645" max="5645" width="10.375" style="655" customWidth="1"/>
    <col min="5646" max="5888" width="9" style="655"/>
    <col min="5889" max="5889" width="5.125" style="655" customWidth="1"/>
    <col min="5890" max="5890" width="42.5" style="655" customWidth="1"/>
    <col min="5891" max="5893" width="11" style="655" customWidth="1"/>
    <col min="5894" max="5894" width="11.75" style="655" customWidth="1"/>
    <col min="5895" max="5900" width="11.375" style="655" customWidth="1"/>
    <col min="5901" max="5901" width="10.375" style="655" customWidth="1"/>
    <col min="5902" max="6144" width="9" style="655"/>
    <col min="6145" max="6145" width="5.125" style="655" customWidth="1"/>
    <col min="6146" max="6146" width="42.5" style="655" customWidth="1"/>
    <col min="6147" max="6149" width="11" style="655" customWidth="1"/>
    <col min="6150" max="6150" width="11.75" style="655" customWidth="1"/>
    <col min="6151" max="6156" width="11.375" style="655" customWidth="1"/>
    <col min="6157" max="6157" width="10.375" style="655" customWidth="1"/>
    <col min="6158" max="6400" width="9" style="655"/>
    <col min="6401" max="6401" width="5.125" style="655" customWidth="1"/>
    <col min="6402" max="6402" width="42.5" style="655" customWidth="1"/>
    <col min="6403" max="6405" width="11" style="655" customWidth="1"/>
    <col min="6406" max="6406" width="11.75" style="655" customWidth="1"/>
    <col min="6407" max="6412" width="11.375" style="655" customWidth="1"/>
    <col min="6413" max="6413" width="10.375" style="655" customWidth="1"/>
    <col min="6414" max="6656" width="9" style="655"/>
    <col min="6657" max="6657" width="5.125" style="655" customWidth="1"/>
    <col min="6658" max="6658" width="42.5" style="655" customWidth="1"/>
    <col min="6659" max="6661" width="11" style="655" customWidth="1"/>
    <col min="6662" max="6662" width="11.75" style="655" customWidth="1"/>
    <col min="6663" max="6668" width="11.375" style="655" customWidth="1"/>
    <col min="6669" max="6669" width="10.375" style="655" customWidth="1"/>
    <col min="6670" max="6912" width="9" style="655"/>
    <col min="6913" max="6913" width="5.125" style="655" customWidth="1"/>
    <col min="6914" max="6914" width="42.5" style="655" customWidth="1"/>
    <col min="6915" max="6917" width="11" style="655" customWidth="1"/>
    <col min="6918" max="6918" width="11.75" style="655" customWidth="1"/>
    <col min="6919" max="6924" width="11.375" style="655" customWidth="1"/>
    <col min="6925" max="6925" width="10.375" style="655" customWidth="1"/>
    <col min="6926" max="7168" width="9" style="655"/>
    <col min="7169" max="7169" width="5.125" style="655" customWidth="1"/>
    <col min="7170" max="7170" width="42.5" style="655" customWidth="1"/>
    <col min="7171" max="7173" width="11" style="655" customWidth="1"/>
    <col min="7174" max="7174" width="11.75" style="655" customWidth="1"/>
    <col min="7175" max="7180" width="11.375" style="655" customWidth="1"/>
    <col min="7181" max="7181" width="10.375" style="655" customWidth="1"/>
    <col min="7182" max="7424" width="9" style="655"/>
    <col min="7425" max="7425" width="5.125" style="655" customWidth="1"/>
    <col min="7426" max="7426" width="42.5" style="655" customWidth="1"/>
    <col min="7427" max="7429" width="11" style="655" customWidth="1"/>
    <col min="7430" max="7430" width="11.75" style="655" customWidth="1"/>
    <col min="7431" max="7436" width="11.375" style="655" customWidth="1"/>
    <col min="7437" max="7437" width="10.375" style="655" customWidth="1"/>
    <col min="7438" max="7680" width="9" style="655"/>
    <col min="7681" max="7681" width="5.125" style="655" customWidth="1"/>
    <col min="7682" max="7682" width="42.5" style="655" customWidth="1"/>
    <col min="7683" max="7685" width="11" style="655" customWidth="1"/>
    <col min="7686" max="7686" width="11.75" style="655" customWidth="1"/>
    <col min="7687" max="7692" width="11.375" style="655" customWidth="1"/>
    <col min="7693" max="7693" width="10.375" style="655" customWidth="1"/>
    <col min="7694" max="7936" width="9" style="655"/>
    <col min="7937" max="7937" width="5.125" style="655" customWidth="1"/>
    <col min="7938" max="7938" width="42.5" style="655" customWidth="1"/>
    <col min="7939" max="7941" width="11" style="655" customWidth="1"/>
    <col min="7942" max="7942" width="11.75" style="655" customWidth="1"/>
    <col min="7943" max="7948" width="11.375" style="655" customWidth="1"/>
    <col min="7949" max="7949" width="10.375" style="655" customWidth="1"/>
    <col min="7950" max="8192" width="9" style="655"/>
    <col min="8193" max="8193" width="5.125" style="655" customWidth="1"/>
    <col min="8194" max="8194" width="42.5" style="655" customWidth="1"/>
    <col min="8195" max="8197" width="11" style="655" customWidth="1"/>
    <col min="8198" max="8198" width="11.75" style="655" customWidth="1"/>
    <col min="8199" max="8204" width="11.375" style="655" customWidth="1"/>
    <col min="8205" max="8205" width="10.375" style="655" customWidth="1"/>
    <col min="8206" max="8448" width="9" style="655"/>
    <col min="8449" max="8449" width="5.125" style="655" customWidth="1"/>
    <col min="8450" max="8450" width="42.5" style="655" customWidth="1"/>
    <col min="8451" max="8453" width="11" style="655" customWidth="1"/>
    <col min="8454" max="8454" width="11.75" style="655" customWidth="1"/>
    <col min="8455" max="8460" width="11.375" style="655" customWidth="1"/>
    <col min="8461" max="8461" width="10.375" style="655" customWidth="1"/>
    <col min="8462" max="8704" width="9" style="655"/>
    <col min="8705" max="8705" width="5.125" style="655" customWidth="1"/>
    <col min="8706" max="8706" width="42.5" style="655" customWidth="1"/>
    <col min="8707" max="8709" width="11" style="655" customWidth="1"/>
    <col min="8710" max="8710" width="11.75" style="655" customWidth="1"/>
    <col min="8711" max="8716" width="11.375" style="655" customWidth="1"/>
    <col min="8717" max="8717" width="10.375" style="655" customWidth="1"/>
    <col min="8718" max="8960" width="9" style="655"/>
    <col min="8961" max="8961" width="5.125" style="655" customWidth="1"/>
    <col min="8962" max="8962" width="42.5" style="655" customWidth="1"/>
    <col min="8963" max="8965" width="11" style="655" customWidth="1"/>
    <col min="8966" max="8966" width="11.75" style="655" customWidth="1"/>
    <col min="8967" max="8972" width="11.375" style="655" customWidth="1"/>
    <col min="8973" max="8973" width="10.375" style="655" customWidth="1"/>
    <col min="8974" max="9216" width="9" style="655"/>
    <col min="9217" max="9217" width="5.125" style="655" customWidth="1"/>
    <col min="9218" max="9218" width="42.5" style="655" customWidth="1"/>
    <col min="9219" max="9221" width="11" style="655" customWidth="1"/>
    <col min="9222" max="9222" width="11.75" style="655" customWidth="1"/>
    <col min="9223" max="9228" width="11.375" style="655" customWidth="1"/>
    <col min="9229" max="9229" width="10.375" style="655" customWidth="1"/>
    <col min="9230" max="9472" width="9" style="655"/>
    <col min="9473" max="9473" width="5.125" style="655" customWidth="1"/>
    <col min="9474" max="9474" width="42.5" style="655" customWidth="1"/>
    <col min="9475" max="9477" width="11" style="655" customWidth="1"/>
    <col min="9478" max="9478" width="11.75" style="655" customWidth="1"/>
    <col min="9479" max="9484" width="11.375" style="655" customWidth="1"/>
    <col min="9485" max="9485" width="10.375" style="655" customWidth="1"/>
    <col min="9486" max="9728" width="9" style="655"/>
    <col min="9729" max="9729" width="5.125" style="655" customWidth="1"/>
    <col min="9730" max="9730" width="42.5" style="655" customWidth="1"/>
    <col min="9731" max="9733" width="11" style="655" customWidth="1"/>
    <col min="9734" max="9734" width="11.75" style="655" customWidth="1"/>
    <col min="9735" max="9740" width="11.375" style="655" customWidth="1"/>
    <col min="9741" max="9741" width="10.375" style="655" customWidth="1"/>
    <col min="9742" max="9984" width="9" style="655"/>
    <col min="9985" max="9985" width="5.125" style="655" customWidth="1"/>
    <col min="9986" max="9986" width="42.5" style="655" customWidth="1"/>
    <col min="9987" max="9989" width="11" style="655" customWidth="1"/>
    <col min="9990" max="9990" width="11.75" style="655" customWidth="1"/>
    <col min="9991" max="9996" width="11.375" style="655" customWidth="1"/>
    <col min="9997" max="9997" width="10.375" style="655" customWidth="1"/>
    <col min="9998" max="10240" width="9" style="655"/>
    <col min="10241" max="10241" width="5.125" style="655" customWidth="1"/>
    <col min="10242" max="10242" width="42.5" style="655" customWidth="1"/>
    <col min="10243" max="10245" width="11" style="655" customWidth="1"/>
    <col min="10246" max="10246" width="11.75" style="655" customWidth="1"/>
    <col min="10247" max="10252" width="11.375" style="655" customWidth="1"/>
    <col min="10253" max="10253" width="10.375" style="655" customWidth="1"/>
    <col min="10254" max="10496" width="9" style="655"/>
    <col min="10497" max="10497" width="5.125" style="655" customWidth="1"/>
    <col min="10498" max="10498" width="42.5" style="655" customWidth="1"/>
    <col min="10499" max="10501" width="11" style="655" customWidth="1"/>
    <col min="10502" max="10502" width="11.75" style="655" customWidth="1"/>
    <col min="10503" max="10508" width="11.375" style="655" customWidth="1"/>
    <col min="10509" max="10509" width="10.375" style="655" customWidth="1"/>
    <col min="10510" max="10752" width="9" style="655"/>
    <col min="10753" max="10753" width="5.125" style="655" customWidth="1"/>
    <col min="10754" max="10754" width="42.5" style="655" customWidth="1"/>
    <col min="10755" max="10757" width="11" style="655" customWidth="1"/>
    <col min="10758" max="10758" width="11.75" style="655" customWidth="1"/>
    <col min="10759" max="10764" width="11.375" style="655" customWidth="1"/>
    <col min="10765" max="10765" width="10.375" style="655" customWidth="1"/>
    <col min="10766" max="11008" width="9" style="655"/>
    <col min="11009" max="11009" width="5.125" style="655" customWidth="1"/>
    <col min="11010" max="11010" width="42.5" style="655" customWidth="1"/>
    <col min="11011" max="11013" width="11" style="655" customWidth="1"/>
    <col min="11014" max="11014" width="11.75" style="655" customWidth="1"/>
    <col min="11015" max="11020" width="11.375" style="655" customWidth="1"/>
    <col min="11021" max="11021" width="10.375" style="655" customWidth="1"/>
    <col min="11022" max="11264" width="9" style="655"/>
    <col min="11265" max="11265" width="5.125" style="655" customWidth="1"/>
    <col min="11266" max="11266" width="42.5" style="655" customWidth="1"/>
    <col min="11267" max="11269" width="11" style="655" customWidth="1"/>
    <col min="11270" max="11270" width="11.75" style="655" customWidth="1"/>
    <col min="11271" max="11276" width="11.375" style="655" customWidth="1"/>
    <col min="11277" max="11277" width="10.375" style="655" customWidth="1"/>
    <col min="11278" max="11520" width="9" style="655"/>
    <col min="11521" max="11521" width="5.125" style="655" customWidth="1"/>
    <col min="11522" max="11522" width="42.5" style="655" customWidth="1"/>
    <col min="11523" max="11525" width="11" style="655" customWidth="1"/>
    <col min="11526" max="11526" width="11.75" style="655" customWidth="1"/>
    <col min="11527" max="11532" width="11.375" style="655" customWidth="1"/>
    <col min="11533" max="11533" width="10.375" style="655" customWidth="1"/>
    <col min="11534" max="11776" width="9" style="655"/>
    <col min="11777" max="11777" width="5.125" style="655" customWidth="1"/>
    <col min="11778" max="11778" width="42.5" style="655" customWidth="1"/>
    <col min="11779" max="11781" width="11" style="655" customWidth="1"/>
    <col min="11782" max="11782" width="11.75" style="655" customWidth="1"/>
    <col min="11783" max="11788" width="11.375" style="655" customWidth="1"/>
    <col min="11789" max="11789" width="10.375" style="655" customWidth="1"/>
    <col min="11790" max="12032" width="9" style="655"/>
    <col min="12033" max="12033" width="5.125" style="655" customWidth="1"/>
    <col min="12034" max="12034" width="42.5" style="655" customWidth="1"/>
    <col min="12035" max="12037" width="11" style="655" customWidth="1"/>
    <col min="12038" max="12038" width="11.75" style="655" customWidth="1"/>
    <col min="12039" max="12044" width="11.375" style="655" customWidth="1"/>
    <col min="12045" max="12045" width="10.375" style="655" customWidth="1"/>
    <col min="12046" max="12288" width="9" style="655"/>
    <col min="12289" max="12289" width="5.125" style="655" customWidth="1"/>
    <col min="12290" max="12290" width="42.5" style="655" customWidth="1"/>
    <col min="12291" max="12293" width="11" style="655" customWidth="1"/>
    <col min="12294" max="12294" width="11.75" style="655" customWidth="1"/>
    <col min="12295" max="12300" width="11.375" style="655" customWidth="1"/>
    <col min="12301" max="12301" width="10.375" style="655" customWidth="1"/>
    <col min="12302" max="12544" width="9" style="655"/>
    <col min="12545" max="12545" width="5.125" style="655" customWidth="1"/>
    <col min="12546" max="12546" width="42.5" style="655" customWidth="1"/>
    <col min="12547" max="12549" width="11" style="655" customWidth="1"/>
    <col min="12550" max="12550" width="11.75" style="655" customWidth="1"/>
    <col min="12551" max="12556" width="11.375" style="655" customWidth="1"/>
    <col min="12557" max="12557" width="10.375" style="655" customWidth="1"/>
    <col min="12558" max="12800" width="9" style="655"/>
    <col min="12801" max="12801" width="5.125" style="655" customWidth="1"/>
    <col min="12802" max="12802" width="42.5" style="655" customWidth="1"/>
    <col min="12803" max="12805" width="11" style="655" customWidth="1"/>
    <col min="12806" max="12806" width="11.75" style="655" customWidth="1"/>
    <col min="12807" max="12812" width="11.375" style="655" customWidth="1"/>
    <col min="12813" max="12813" width="10.375" style="655" customWidth="1"/>
    <col min="12814" max="13056" width="9" style="655"/>
    <col min="13057" max="13057" width="5.125" style="655" customWidth="1"/>
    <col min="13058" max="13058" width="42.5" style="655" customWidth="1"/>
    <col min="13059" max="13061" width="11" style="655" customWidth="1"/>
    <col min="13062" max="13062" width="11.75" style="655" customWidth="1"/>
    <col min="13063" max="13068" width="11.375" style="655" customWidth="1"/>
    <col min="13069" max="13069" width="10.375" style="655" customWidth="1"/>
    <col min="13070" max="13312" width="9" style="655"/>
    <col min="13313" max="13313" width="5.125" style="655" customWidth="1"/>
    <col min="13314" max="13314" width="42.5" style="655" customWidth="1"/>
    <col min="13315" max="13317" width="11" style="655" customWidth="1"/>
    <col min="13318" max="13318" width="11.75" style="655" customWidth="1"/>
    <col min="13319" max="13324" width="11.375" style="655" customWidth="1"/>
    <col min="13325" max="13325" width="10.375" style="655" customWidth="1"/>
    <col min="13326" max="13568" width="9" style="655"/>
    <col min="13569" max="13569" width="5.125" style="655" customWidth="1"/>
    <col min="13570" max="13570" width="42.5" style="655" customWidth="1"/>
    <col min="13571" max="13573" width="11" style="655" customWidth="1"/>
    <col min="13574" max="13574" width="11.75" style="655" customWidth="1"/>
    <col min="13575" max="13580" width="11.375" style="655" customWidth="1"/>
    <col min="13581" max="13581" width="10.375" style="655" customWidth="1"/>
    <col min="13582" max="13824" width="9" style="655"/>
    <col min="13825" max="13825" width="5.125" style="655" customWidth="1"/>
    <col min="13826" max="13826" width="42.5" style="655" customWidth="1"/>
    <col min="13827" max="13829" width="11" style="655" customWidth="1"/>
    <col min="13830" max="13830" width="11.75" style="655" customWidth="1"/>
    <col min="13831" max="13836" width="11.375" style="655" customWidth="1"/>
    <col min="13837" max="13837" width="10.375" style="655" customWidth="1"/>
    <col min="13838" max="14080" width="9" style="655"/>
    <col min="14081" max="14081" width="5.125" style="655" customWidth="1"/>
    <col min="14082" max="14082" width="42.5" style="655" customWidth="1"/>
    <col min="14083" max="14085" width="11" style="655" customWidth="1"/>
    <col min="14086" max="14086" width="11.75" style="655" customWidth="1"/>
    <col min="14087" max="14092" width="11.375" style="655" customWidth="1"/>
    <col min="14093" max="14093" width="10.375" style="655" customWidth="1"/>
    <col min="14094" max="14336" width="9" style="655"/>
    <col min="14337" max="14337" width="5.125" style="655" customWidth="1"/>
    <col min="14338" max="14338" width="42.5" style="655" customWidth="1"/>
    <col min="14339" max="14341" width="11" style="655" customWidth="1"/>
    <col min="14342" max="14342" width="11.75" style="655" customWidth="1"/>
    <col min="14343" max="14348" width="11.375" style="655" customWidth="1"/>
    <col min="14349" max="14349" width="10.375" style="655" customWidth="1"/>
    <col min="14350" max="14592" width="9" style="655"/>
    <col min="14593" max="14593" width="5.125" style="655" customWidth="1"/>
    <col min="14594" max="14594" width="42.5" style="655" customWidth="1"/>
    <col min="14595" max="14597" width="11" style="655" customWidth="1"/>
    <col min="14598" max="14598" width="11.75" style="655" customWidth="1"/>
    <col min="14599" max="14604" width="11.375" style="655" customWidth="1"/>
    <col min="14605" max="14605" width="10.375" style="655" customWidth="1"/>
    <col min="14606" max="14848" width="9" style="655"/>
    <col min="14849" max="14849" width="5.125" style="655" customWidth="1"/>
    <col min="14850" max="14850" width="42.5" style="655" customWidth="1"/>
    <col min="14851" max="14853" width="11" style="655" customWidth="1"/>
    <col min="14854" max="14854" width="11.75" style="655" customWidth="1"/>
    <col min="14855" max="14860" width="11.375" style="655" customWidth="1"/>
    <col min="14861" max="14861" width="10.375" style="655" customWidth="1"/>
    <col min="14862" max="15104" width="9" style="655"/>
    <col min="15105" max="15105" width="5.125" style="655" customWidth="1"/>
    <col min="15106" max="15106" width="42.5" style="655" customWidth="1"/>
    <col min="15107" max="15109" width="11" style="655" customWidth="1"/>
    <col min="15110" max="15110" width="11.75" style="655" customWidth="1"/>
    <col min="15111" max="15116" width="11.375" style="655" customWidth="1"/>
    <col min="15117" max="15117" width="10.375" style="655" customWidth="1"/>
    <col min="15118" max="15360" width="9" style="655"/>
    <col min="15361" max="15361" width="5.125" style="655" customWidth="1"/>
    <col min="15362" max="15362" width="42.5" style="655" customWidth="1"/>
    <col min="15363" max="15365" width="11" style="655" customWidth="1"/>
    <col min="15366" max="15366" width="11.75" style="655" customWidth="1"/>
    <col min="15367" max="15372" width="11.375" style="655" customWidth="1"/>
    <col min="15373" max="15373" width="10.375" style="655" customWidth="1"/>
    <col min="15374" max="15616" width="9" style="655"/>
    <col min="15617" max="15617" width="5.125" style="655" customWidth="1"/>
    <col min="15618" max="15618" width="42.5" style="655" customWidth="1"/>
    <col min="15619" max="15621" width="11" style="655" customWidth="1"/>
    <col min="15622" max="15622" width="11.75" style="655" customWidth="1"/>
    <col min="15623" max="15628" width="11.375" style="655" customWidth="1"/>
    <col min="15629" max="15629" width="10.375" style="655" customWidth="1"/>
    <col min="15630" max="15872" width="9" style="655"/>
    <col min="15873" max="15873" width="5.125" style="655" customWidth="1"/>
    <col min="15874" max="15874" width="42.5" style="655" customWidth="1"/>
    <col min="15875" max="15877" width="11" style="655" customWidth="1"/>
    <col min="15878" max="15878" width="11.75" style="655" customWidth="1"/>
    <col min="15879" max="15884" width="11.375" style="655" customWidth="1"/>
    <col min="15885" max="15885" width="10.375" style="655" customWidth="1"/>
    <col min="15886" max="16128" width="9" style="655"/>
    <col min="16129" max="16129" width="5.125" style="655" customWidth="1"/>
    <col min="16130" max="16130" width="42.5" style="655" customWidth="1"/>
    <col min="16131" max="16133" width="11" style="655" customWidth="1"/>
    <col min="16134" max="16134" width="11.75" style="655" customWidth="1"/>
    <col min="16135" max="16140" width="11.375" style="655" customWidth="1"/>
    <col min="16141" max="16141" width="10.375" style="655" customWidth="1"/>
    <col min="16142" max="16384" width="9" style="655"/>
  </cols>
  <sheetData>
    <row r="1" spans="1:15">
      <c r="A1" s="654" t="s">
        <v>3025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s="718" customFormat="1">
      <c r="A3" s="714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s="718" customFormat="1">
      <c r="A4" s="719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 s="718" customFormat="1">
      <c r="A5" s="721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 s="798" customFormat="1" ht="21" customHeight="1">
      <c r="A6" s="746">
        <v>1</v>
      </c>
      <c r="B6" s="790" t="s">
        <v>2516</v>
      </c>
      <c r="C6" s="791" t="s">
        <v>2517</v>
      </c>
      <c r="D6" s="747">
        <v>0</v>
      </c>
      <c r="E6" s="792">
        <v>20</v>
      </c>
      <c r="F6" s="793">
        <f>L6/E6</f>
        <v>150</v>
      </c>
      <c r="G6" s="747">
        <v>0</v>
      </c>
      <c r="H6" s="747">
        <v>10</v>
      </c>
      <c r="I6" s="747">
        <v>10</v>
      </c>
      <c r="J6" s="747">
        <v>0</v>
      </c>
      <c r="K6" s="794">
        <f>J6+I6+H6+G6</f>
        <v>20</v>
      </c>
      <c r="L6" s="752">
        <v>3000</v>
      </c>
      <c r="M6" s="795">
        <f>L6</f>
        <v>3000</v>
      </c>
      <c r="N6" s="796"/>
      <c r="O6" s="797"/>
    </row>
    <row r="7" spans="1:15" s="798" customFormat="1" ht="21" customHeight="1">
      <c r="A7" s="746">
        <v>2</v>
      </c>
      <c r="B7" s="790" t="s">
        <v>2518</v>
      </c>
      <c r="C7" s="791" t="s">
        <v>2519</v>
      </c>
      <c r="D7" s="747">
        <v>0</v>
      </c>
      <c r="E7" s="792">
        <v>1</v>
      </c>
      <c r="F7" s="793">
        <f>L7/E7</f>
        <v>420</v>
      </c>
      <c r="G7" s="747">
        <v>0</v>
      </c>
      <c r="H7" s="747">
        <v>0</v>
      </c>
      <c r="I7" s="747">
        <v>1</v>
      </c>
      <c r="J7" s="747">
        <v>0</v>
      </c>
      <c r="K7" s="794">
        <f t="shared" ref="K7:K18" si="0">J7+I7+H7+G7</f>
        <v>1</v>
      </c>
      <c r="L7" s="752">
        <v>420</v>
      </c>
      <c r="M7" s="795">
        <f t="shared" ref="M7:M18" si="1">L7</f>
        <v>420</v>
      </c>
      <c r="N7" s="796"/>
      <c r="O7" s="797"/>
    </row>
    <row r="8" spans="1:15" s="798" customFormat="1" ht="21" customHeight="1">
      <c r="A8" s="746">
        <v>3</v>
      </c>
      <c r="B8" s="790" t="s">
        <v>2520</v>
      </c>
      <c r="C8" s="791" t="s">
        <v>2521</v>
      </c>
      <c r="D8" s="747">
        <v>0</v>
      </c>
      <c r="E8" s="792">
        <v>2</v>
      </c>
      <c r="F8" s="793">
        <f>L8/E8</f>
        <v>6500</v>
      </c>
      <c r="G8" s="747">
        <v>0</v>
      </c>
      <c r="H8" s="747">
        <v>1</v>
      </c>
      <c r="I8" s="747">
        <v>1</v>
      </c>
      <c r="J8" s="747">
        <v>0</v>
      </c>
      <c r="K8" s="794">
        <f t="shared" si="0"/>
        <v>2</v>
      </c>
      <c r="L8" s="752">
        <v>13000</v>
      </c>
      <c r="M8" s="795">
        <f t="shared" si="1"/>
        <v>13000</v>
      </c>
      <c r="N8" s="799"/>
      <c r="O8" s="733"/>
    </row>
    <row r="9" spans="1:15" s="798" customFormat="1" ht="21" customHeight="1">
      <c r="A9" s="746">
        <v>4</v>
      </c>
      <c r="B9" s="790" t="s">
        <v>2522</v>
      </c>
      <c r="C9" s="791" t="s">
        <v>2517</v>
      </c>
      <c r="D9" s="747">
        <v>0</v>
      </c>
      <c r="E9" s="792">
        <v>20</v>
      </c>
      <c r="F9" s="793">
        <f>L9/E9</f>
        <v>150</v>
      </c>
      <c r="G9" s="747">
        <v>0</v>
      </c>
      <c r="H9" s="747">
        <v>10</v>
      </c>
      <c r="I9" s="747">
        <v>10</v>
      </c>
      <c r="J9" s="747">
        <v>0</v>
      </c>
      <c r="K9" s="794">
        <f t="shared" si="0"/>
        <v>20</v>
      </c>
      <c r="L9" s="752">
        <v>3000</v>
      </c>
      <c r="M9" s="795">
        <f t="shared" si="1"/>
        <v>3000</v>
      </c>
      <c r="N9" s="799"/>
      <c r="O9" s="733"/>
    </row>
    <row r="10" spans="1:15" s="798" customFormat="1" ht="21" customHeight="1">
      <c r="A10" s="746">
        <v>5</v>
      </c>
      <c r="B10" s="790" t="s">
        <v>2523</v>
      </c>
      <c r="C10" s="791" t="s">
        <v>2524</v>
      </c>
      <c r="D10" s="747">
        <v>0</v>
      </c>
      <c r="E10" s="792">
        <v>1</v>
      </c>
      <c r="F10" s="793">
        <f>L10/E10</f>
        <v>5900</v>
      </c>
      <c r="G10" s="747">
        <v>0</v>
      </c>
      <c r="H10" s="747">
        <v>0</v>
      </c>
      <c r="I10" s="747">
        <v>1</v>
      </c>
      <c r="J10" s="747">
        <v>0</v>
      </c>
      <c r="K10" s="794">
        <f t="shared" si="0"/>
        <v>1</v>
      </c>
      <c r="L10" s="752">
        <v>5900</v>
      </c>
      <c r="M10" s="795">
        <f t="shared" si="1"/>
        <v>5900</v>
      </c>
      <c r="N10" s="799"/>
      <c r="O10" s="733"/>
    </row>
    <row r="11" spans="1:15" s="798" customFormat="1" ht="21" customHeight="1">
      <c r="A11" s="746">
        <v>6</v>
      </c>
      <c r="B11" s="790" t="s">
        <v>2525</v>
      </c>
      <c r="C11" s="791" t="s">
        <v>2526</v>
      </c>
      <c r="D11" s="747">
        <v>0</v>
      </c>
      <c r="E11" s="792">
        <v>6</v>
      </c>
      <c r="F11" s="793">
        <f t="shared" ref="F11:F18" si="2">L11/E11</f>
        <v>970</v>
      </c>
      <c r="G11" s="747">
        <v>0</v>
      </c>
      <c r="H11" s="747">
        <v>3</v>
      </c>
      <c r="I11" s="747">
        <v>3</v>
      </c>
      <c r="J11" s="747">
        <v>0</v>
      </c>
      <c r="K11" s="794">
        <f t="shared" si="0"/>
        <v>6</v>
      </c>
      <c r="L11" s="752">
        <v>5820</v>
      </c>
      <c r="M11" s="795">
        <f t="shared" si="1"/>
        <v>5820</v>
      </c>
      <c r="N11" s="799"/>
      <c r="O11" s="733"/>
    </row>
    <row r="12" spans="1:15" s="798" customFormat="1" ht="21" customHeight="1">
      <c r="A12" s="746">
        <v>7</v>
      </c>
      <c r="B12" s="790" t="s">
        <v>2527</v>
      </c>
      <c r="C12" s="791" t="s">
        <v>2528</v>
      </c>
      <c r="D12" s="747">
        <v>0</v>
      </c>
      <c r="E12" s="792">
        <v>6</v>
      </c>
      <c r="F12" s="793">
        <f t="shared" si="2"/>
        <v>930</v>
      </c>
      <c r="G12" s="747">
        <v>0</v>
      </c>
      <c r="H12" s="747">
        <v>3</v>
      </c>
      <c r="I12" s="747">
        <v>3</v>
      </c>
      <c r="J12" s="747">
        <v>0</v>
      </c>
      <c r="K12" s="794">
        <f t="shared" si="0"/>
        <v>6</v>
      </c>
      <c r="L12" s="752">
        <v>5580</v>
      </c>
      <c r="M12" s="795">
        <f t="shared" si="1"/>
        <v>5580</v>
      </c>
      <c r="N12" s="799"/>
      <c r="O12" s="733"/>
    </row>
    <row r="13" spans="1:15" s="798" customFormat="1" ht="21" customHeight="1">
      <c r="A13" s="746">
        <v>8</v>
      </c>
      <c r="B13" s="790" t="s">
        <v>2529</v>
      </c>
      <c r="C13" s="791" t="s">
        <v>2530</v>
      </c>
      <c r="D13" s="747">
        <v>0</v>
      </c>
      <c r="E13" s="792">
        <v>1</v>
      </c>
      <c r="F13" s="793">
        <f t="shared" si="2"/>
        <v>450</v>
      </c>
      <c r="G13" s="747">
        <v>0</v>
      </c>
      <c r="H13" s="747">
        <v>1</v>
      </c>
      <c r="I13" s="747">
        <v>0</v>
      </c>
      <c r="J13" s="747">
        <v>0</v>
      </c>
      <c r="K13" s="794">
        <f t="shared" si="0"/>
        <v>1</v>
      </c>
      <c r="L13" s="752">
        <v>450</v>
      </c>
      <c r="M13" s="795">
        <f t="shared" si="1"/>
        <v>450</v>
      </c>
      <c r="N13" s="799"/>
      <c r="O13" s="733"/>
    </row>
    <row r="14" spans="1:15" s="798" customFormat="1" ht="21" customHeight="1">
      <c r="A14" s="746">
        <v>9</v>
      </c>
      <c r="B14" s="790" t="s">
        <v>2531</v>
      </c>
      <c r="C14" s="791" t="s">
        <v>2524</v>
      </c>
      <c r="D14" s="747">
        <v>0</v>
      </c>
      <c r="E14" s="792">
        <v>1</v>
      </c>
      <c r="F14" s="793">
        <f t="shared" si="2"/>
        <v>15500</v>
      </c>
      <c r="G14" s="747">
        <v>0</v>
      </c>
      <c r="H14" s="747">
        <v>0</v>
      </c>
      <c r="I14" s="747">
        <v>0</v>
      </c>
      <c r="J14" s="747">
        <v>0</v>
      </c>
      <c r="K14" s="794">
        <f t="shared" si="0"/>
        <v>0</v>
      </c>
      <c r="L14" s="752">
        <v>15500</v>
      </c>
      <c r="M14" s="795">
        <f t="shared" si="1"/>
        <v>15500</v>
      </c>
      <c r="N14" s="799"/>
      <c r="O14" s="733"/>
    </row>
    <row r="15" spans="1:15" s="800" customFormat="1" ht="21" customHeight="1">
      <c r="A15" s="746">
        <v>10</v>
      </c>
      <c r="B15" s="790" t="s">
        <v>2532</v>
      </c>
      <c r="C15" s="791" t="s">
        <v>2521</v>
      </c>
      <c r="D15" s="747">
        <v>0</v>
      </c>
      <c r="E15" s="792">
        <v>16</v>
      </c>
      <c r="F15" s="793">
        <f t="shared" si="2"/>
        <v>180</v>
      </c>
      <c r="G15" s="747">
        <v>0</v>
      </c>
      <c r="H15" s="747">
        <v>8</v>
      </c>
      <c r="I15" s="747">
        <v>8</v>
      </c>
      <c r="J15" s="747">
        <v>0</v>
      </c>
      <c r="K15" s="794">
        <f t="shared" si="0"/>
        <v>16</v>
      </c>
      <c r="L15" s="752">
        <v>2880</v>
      </c>
      <c r="M15" s="795">
        <f t="shared" si="1"/>
        <v>2880</v>
      </c>
      <c r="N15" s="788"/>
      <c r="O15" s="789"/>
    </row>
    <row r="16" spans="1:15" s="718" customFormat="1" ht="21" customHeight="1">
      <c r="A16" s="746">
        <v>11</v>
      </c>
      <c r="B16" s="790" t="s">
        <v>2533</v>
      </c>
      <c r="C16" s="791" t="s">
        <v>2530</v>
      </c>
      <c r="D16" s="747">
        <v>0</v>
      </c>
      <c r="E16" s="792">
        <v>1</v>
      </c>
      <c r="F16" s="793">
        <f t="shared" si="2"/>
        <v>1600</v>
      </c>
      <c r="G16" s="747">
        <v>0</v>
      </c>
      <c r="H16" s="747">
        <v>0</v>
      </c>
      <c r="I16" s="747">
        <v>1</v>
      </c>
      <c r="J16" s="747">
        <v>0</v>
      </c>
      <c r="K16" s="794">
        <f t="shared" si="0"/>
        <v>1</v>
      </c>
      <c r="L16" s="752">
        <v>1600</v>
      </c>
      <c r="M16" s="795">
        <f t="shared" si="1"/>
        <v>1600</v>
      </c>
      <c r="N16" s="788"/>
      <c r="O16" s="789"/>
    </row>
    <row r="17" spans="1:15" s="718" customFormat="1" ht="21" customHeight="1">
      <c r="A17" s="746">
        <v>12</v>
      </c>
      <c r="B17" s="790" t="s">
        <v>2534</v>
      </c>
      <c r="C17" s="791" t="s">
        <v>2535</v>
      </c>
      <c r="D17" s="747">
        <v>0</v>
      </c>
      <c r="E17" s="792">
        <v>2</v>
      </c>
      <c r="F17" s="793">
        <f t="shared" si="2"/>
        <v>2500</v>
      </c>
      <c r="G17" s="747">
        <v>0</v>
      </c>
      <c r="H17" s="747">
        <v>0</v>
      </c>
      <c r="I17" s="747">
        <v>1</v>
      </c>
      <c r="J17" s="747">
        <v>1</v>
      </c>
      <c r="K17" s="794">
        <f t="shared" si="0"/>
        <v>2</v>
      </c>
      <c r="L17" s="752">
        <v>5000</v>
      </c>
      <c r="M17" s="795">
        <f t="shared" si="1"/>
        <v>5000</v>
      </c>
      <c r="N17" s="788"/>
      <c r="O17" s="789"/>
    </row>
    <row r="18" spans="1:15" s="718" customFormat="1" ht="21" customHeight="1">
      <c r="A18" s="746">
        <v>13</v>
      </c>
      <c r="B18" s="801" t="s">
        <v>2536</v>
      </c>
      <c r="C18" s="802" t="s">
        <v>2535</v>
      </c>
      <c r="D18" s="803">
        <v>0</v>
      </c>
      <c r="E18" s="804">
        <v>2</v>
      </c>
      <c r="F18" s="793">
        <f t="shared" si="2"/>
        <v>2500</v>
      </c>
      <c r="G18" s="803">
        <v>0</v>
      </c>
      <c r="H18" s="803">
        <v>0</v>
      </c>
      <c r="I18" s="803">
        <v>1</v>
      </c>
      <c r="J18" s="803">
        <v>1</v>
      </c>
      <c r="K18" s="794">
        <f t="shared" si="0"/>
        <v>2</v>
      </c>
      <c r="L18" s="805">
        <v>5000</v>
      </c>
      <c r="M18" s="795">
        <f t="shared" si="1"/>
        <v>5000</v>
      </c>
      <c r="N18" s="788"/>
      <c r="O18" s="789"/>
    </row>
    <row r="19" spans="1:15" s="718" customFormat="1" ht="21" customHeight="1">
      <c r="A19" s="806"/>
      <c r="B19" s="801"/>
      <c r="C19" s="802"/>
      <c r="D19" s="803"/>
      <c r="E19" s="804"/>
      <c r="F19" s="793"/>
      <c r="G19" s="807"/>
      <c r="H19" s="808"/>
      <c r="I19" s="808"/>
      <c r="J19" s="807"/>
      <c r="K19" s="809"/>
      <c r="L19" s="805"/>
      <c r="M19" s="787"/>
      <c r="N19" s="788"/>
      <c r="O19" s="789"/>
    </row>
    <row r="20" spans="1:15" s="718" customFormat="1" ht="21" customHeight="1">
      <c r="A20" s="746"/>
      <c r="B20" s="784" t="s">
        <v>14</v>
      </c>
      <c r="C20" s="754"/>
      <c r="D20" s="785"/>
      <c r="E20" s="785"/>
      <c r="F20" s="785"/>
      <c r="G20" s="785"/>
      <c r="H20" s="785"/>
      <c r="I20" s="785"/>
      <c r="J20" s="785"/>
      <c r="K20" s="785"/>
      <c r="L20" s="810">
        <f>SUM(L6:L18)</f>
        <v>67150</v>
      </c>
      <c r="M20" s="787">
        <f>L20</f>
        <v>67150</v>
      </c>
      <c r="N20" s="788"/>
      <c r="O20" s="789"/>
    </row>
    <row r="27" spans="1:15" ht="20.25" customHeight="1"/>
    <row r="28" spans="1:15" ht="20.25" customHeight="1"/>
    <row r="29" spans="1:15" ht="20.25" customHeight="1"/>
    <row r="30" spans="1:15" ht="20.25" customHeight="1"/>
    <row r="31" spans="1:15" ht="20.25" customHeight="1"/>
    <row r="32" spans="1:15" ht="20.25" customHeight="1"/>
    <row r="33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O22"/>
  <sheetViews>
    <sheetView workbookViewId="0">
      <selection activeCell="F9" sqref="F9"/>
    </sheetView>
  </sheetViews>
  <sheetFormatPr defaultRowHeight="24"/>
  <cols>
    <col min="1" max="1" width="5.125" style="655" customWidth="1"/>
    <col min="2" max="2" width="30.1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0.1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0.1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0.1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0.1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0.1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0.1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0.1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0.1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0.1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0.1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0.1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0.1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0.1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0.1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0.1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0.1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0.1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0.1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0.1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0.1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0.1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0.1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0.1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0.1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0.1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0.1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0.1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0.1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0.1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0.1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0.1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0.1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0.1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0.1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0.1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0.1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0.1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0.1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0.1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0.1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0.1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0.1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0.1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0.1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0.1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0.1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0.1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0.1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0.1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0.1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0.1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0.1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0.1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0.1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0.1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0.1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0.1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0.1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0.1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0.1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0.1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0.1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0.1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3024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>
      <c r="A3" s="714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>
      <c r="A4" s="719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721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 ht="20.25" customHeight="1">
      <c r="A6" s="746">
        <v>1</v>
      </c>
      <c r="B6" s="733" t="s">
        <v>2537</v>
      </c>
      <c r="C6" s="811" t="s">
        <v>2538</v>
      </c>
      <c r="D6" s="747">
        <v>0</v>
      </c>
      <c r="E6" s="794" t="s">
        <v>1270</v>
      </c>
      <c r="F6" s="794" t="s">
        <v>1270</v>
      </c>
      <c r="G6" s="812">
        <v>451530</v>
      </c>
      <c r="H6" s="812">
        <v>392380</v>
      </c>
      <c r="I6" s="812">
        <v>391010</v>
      </c>
      <c r="J6" s="812">
        <v>432530</v>
      </c>
      <c r="K6" s="794" t="s">
        <v>1270</v>
      </c>
      <c r="L6" s="812">
        <f>J6+I6+H6+G6</f>
        <v>1667450</v>
      </c>
      <c r="M6" s="795">
        <f>L6</f>
        <v>1667450</v>
      </c>
      <c r="N6" s="796"/>
      <c r="O6" s="797"/>
    </row>
    <row r="7" spans="1:15" ht="23.25" customHeight="1">
      <c r="A7" s="746"/>
      <c r="B7" s="733" t="s">
        <v>2539</v>
      </c>
      <c r="C7" s="811"/>
      <c r="D7" s="747"/>
      <c r="E7" s="813"/>
      <c r="F7" s="812"/>
      <c r="G7" s="747"/>
      <c r="H7" s="747"/>
      <c r="I7" s="747"/>
      <c r="J7" s="747"/>
      <c r="K7" s="814"/>
      <c r="L7" s="812"/>
      <c r="M7" s="795"/>
      <c r="N7" s="796"/>
      <c r="O7" s="797"/>
    </row>
    <row r="8" spans="1:15" ht="21.75" customHeight="1">
      <c r="A8" s="746"/>
      <c r="B8" s="733" t="s">
        <v>2540</v>
      </c>
      <c r="C8" s="811"/>
      <c r="D8" s="747"/>
      <c r="E8" s="813"/>
      <c r="F8" s="812"/>
      <c r="G8" s="747"/>
      <c r="H8" s="747"/>
      <c r="I8" s="747"/>
      <c r="J8" s="747"/>
      <c r="K8" s="814"/>
      <c r="L8" s="812"/>
      <c r="M8" s="795"/>
      <c r="N8" s="796"/>
      <c r="O8" s="797"/>
    </row>
    <row r="9" spans="1:15" ht="46.5" customHeight="1">
      <c r="A9" s="746">
        <v>2</v>
      </c>
      <c r="B9" s="733" t="s">
        <v>2541</v>
      </c>
      <c r="C9" s="811" t="s">
        <v>2542</v>
      </c>
      <c r="D9" s="747">
        <v>0</v>
      </c>
      <c r="E9" s="794" t="s">
        <v>1270</v>
      </c>
      <c r="F9" s="794" t="s">
        <v>1270</v>
      </c>
      <c r="G9" s="812">
        <v>112825</v>
      </c>
      <c r="H9" s="812">
        <v>96726</v>
      </c>
      <c r="I9" s="812">
        <v>103691</v>
      </c>
      <c r="J9" s="812">
        <v>151836</v>
      </c>
      <c r="K9" s="794" t="s">
        <v>1270</v>
      </c>
      <c r="L9" s="812">
        <f>J9+I9+H9+G9</f>
        <v>465078</v>
      </c>
      <c r="M9" s="795">
        <f>L9</f>
        <v>465078</v>
      </c>
      <c r="N9" s="796"/>
      <c r="O9" s="797"/>
    </row>
    <row r="10" spans="1:15" ht="23.25" customHeight="1">
      <c r="A10" s="784"/>
      <c r="B10" s="784" t="s">
        <v>14</v>
      </c>
      <c r="C10" s="815"/>
      <c r="D10" s="816"/>
      <c r="E10" s="817"/>
      <c r="F10" s="818"/>
      <c r="G10" s="816"/>
      <c r="H10" s="816"/>
      <c r="I10" s="816"/>
      <c r="J10" s="816"/>
      <c r="K10" s="819"/>
      <c r="L10" s="818">
        <f>SUM(L6:L9)</f>
        <v>2132528</v>
      </c>
      <c r="M10" s="787">
        <f>L10</f>
        <v>2132528</v>
      </c>
      <c r="N10" s="788"/>
      <c r="O10" s="789"/>
    </row>
    <row r="16" spans="1:15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O65"/>
  <sheetViews>
    <sheetView workbookViewId="0">
      <selection sqref="A1:O1"/>
    </sheetView>
  </sheetViews>
  <sheetFormatPr defaultRowHeight="24"/>
  <cols>
    <col min="1" max="1" width="5.125" style="655" customWidth="1"/>
    <col min="2" max="2" width="30.1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0.1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0.1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0.1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0.1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0.1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0.1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0.1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0.1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0.1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0.1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0.1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0.1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0.1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0.1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0.1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0.1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0.1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0.1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0.1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0.1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0.1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0.1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0.1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0.1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0.1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0.1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0.1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0.1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0.1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0.1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0.1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0.1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0.1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0.1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0.1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0.1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0.1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0.1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0.1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0.1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0.1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0.1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0.1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0.1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0.1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0.1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0.1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0.1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0.1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0.1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0.1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0.1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0.1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0.1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0.1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0.1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0.1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0.1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0.1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0.1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0.1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0.1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0.1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3023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714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719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721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820">
        <v>1</v>
      </c>
      <c r="B6" s="821" t="s">
        <v>2543</v>
      </c>
      <c r="C6" s="822" t="s">
        <v>21</v>
      </c>
      <c r="D6" s="823">
        <v>100</v>
      </c>
      <c r="E6" s="822">
        <v>300</v>
      </c>
      <c r="F6" s="824">
        <v>50</v>
      </c>
      <c r="G6" s="822">
        <v>0</v>
      </c>
      <c r="H6" s="822">
        <v>100</v>
      </c>
      <c r="I6" s="822">
        <v>150</v>
      </c>
      <c r="J6" s="822">
        <v>50</v>
      </c>
      <c r="K6" s="822">
        <f>G6+H6+I6+J6</f>
        <v>300</v>
      </c>
      <c r="L6" s="825">
        <f>K6*F6</f>
        <v>15000</v>
      </c>
      <c r="M6" s="825">
        <f>L6</f>
        <v>15000</v>
      </c>
      <c r="N6" s="821"/>
      <c r="O6" s="821"/>
    </row>
    <row r="7" spans="1:15">
      <c r="A7" s="820">
        <v>2</v>
      </c>
      <c r="B7" s="821" t="s">
        <v>2544</v>
      </c>
      <c r="C7" s="822" t="s">
        <v>21</v>
      </c>
      <c r="D7" s="826">
        <v>0</v>
      </c>
      <c r="E7" s="822">
        <v>5</v>
      </c>
      <c r="F7" s="824">
        <v>85</v>
      </c>
      <c r="G7" s="822">
        <v>0</v>
      </c>
      <c r="H7" s="822">
        <v>0</v>
      </c>
      <c r="I7" s="822">
        <v>3</v>
      </c>
      <c r="J7" s="822">
        <v>2</v>
      </c>
      <c r="K7" s="822">
        <f t="shared" ref="K7:K52" si="0">G7+H7+I7+J7</f>
        <v>5</v>
      </c>
      <c r="L7" s="825">
        <f t="shared" ref="L7:L52" si="1">K7*F7</f>
        <v>425</v>
      </c>
      <c r="M7" s="825">
        <f t="shared" ref="M7:M53" si="2">L7</f>
        <v>425</v>
      </c>
      <c r="N7" s="821"/>
      <c r="O7" s="821"/>
    </row>
    <row r="8" spans="1:15">
      <c r="A8" s="820">
        <v>3</v>
      </c>
      <c r="B8" s="821" t="s">
        <v>2545</v>
      </c>
      <c r="C8" s="822" t="s">
        <v>21</v>
      </c>
      <c r="D8" s="826">
        <v>0</v>
      </c>
      <c r="E8" s="822">
        <v>5</v>
      </c>
      <c r="F8" s="824">
        <v>85</v>
      </c>
      <c r="G8" s="822">
        <v>0</v>
      </c>
      <c r="H8" s="822">
        <v>0</v>
      </c>
      <c r="I8" s="822">
        <v>3</v>
      </c>
      <c r="J8" s="822">
        <v>2</v>
      </c>
      <c r="K8" s="822">
        <f t="shared" si="0"/>
        <v>5</v>
      </c>
      <c r="L8" s="825">
        <f t="shared" si="1"/>
        <v>425</v>
      </c>
      <c r="M8" s="825">
        <f t="shared" si="2"/>
        <v>425</v>
      </c>
      <c r="N8" s="821"/>
      <c r="O8" s="821"/>
    </row>
    <row r="9" spans="1:15">
      <c r="A9" s="820">
        <v>4</v>
      </c>
      <c r="B9" s="821" t="s">
        <v>2546</v>
      </c>
      <c r="C9" s="822" t="s">
        <v>21</v>
      </c>
      <c r="D9" s="827">
        <v>50</v>
      </c>
      <c r="E9" s="822">
        <v>100</v>
      </c>
      <c r="F9" s="824">
        <v>250</v>
      </c>
      <c r="G9" s="822">
        <v>25</v>
      </c>
      <c r="H9" s="822">
        <v>25</v>
      </c>
      <c r="I9" s="822">
        <v>25</v>
      </c>
      <c r="J9" s="822">
        <v>25</v>
      </c>
      <c r="K9" s="822">
        <f t="shared" si="0"/>
        <v>100</v>
      </c>
      <c r="L9" s="825">
        <f t="shared" si="1"/>
        <v>25000</v>
      </c>
      <c r="M9" s="825">
        <f t="shared" si="2"/>
        <v>25000</v>
      </c>
      <c r="N9" s="821"/>
      <c r="O9" s="821"/>
    </row>
    <row r="10" spans="1:15">
      <c r="A10" s="820">
        <v>5</v>
      </c>
      <c r="B10" s="821" t="s">
        <v>2547</v>
      </c>
      <c r="C10" s="822" t="s">
        <v>25</v>
      </c>
      <c r="D10" s="827">
        <v>50</v>
      </c>
      <c r="E10" s="822">
        <v>80</v>
      </c>
      <c r="F10" s="824">
        <v>1600</v>
      </c>
      <c r="G10" s="822">
        <v>20</v>
      </c>
      <c r="H10" s="822">
        <v>20</v>
      </c>
      <c r="I10" s="822">
        <v>20</v>
      </c>
      <c r="J10" s="822">
        <v>20</v>
      </c>
      <c r="K10" s="822">
        <f t="shared" si="0"/>
        <v>80</v>
      </c>
      <c r="L10" s="825">
        <f t="shared" si="1"/>
        <v>128000</v>
      </c>
      <c r="M10" s="825">
        <f t="shared" si="2"/>
        <v>128000</v>
      </c>
      <c r="N10" s="821"/>
      <c r="O10" s="821"/>
    </row>
    <row r="11" spans="1:15">
      <c r="A11" s="820">
        <v>6</v>
      </c>
      <c r="B11" s="821" t="s">
        <v>2548</v>
      </c>
      <c r="C11" s="822" t="s">
        <v>25</v>
      </c>
      <c r="D11" s="827">
        <v>75</v>
      </c>
      <c r="E11" s="822">
        <v>60</v>
      </c>
      <c r="F11" s="824">
        <v>1600</v>
      </c>
      <c r="G11" s="822">
        <v>15</v>
      </c>
      <c r="H11" s="822">
        <v>15</v>
      </c>
      <c r="I11" s="822">
        <v>15</v>
      </c>
      <c r="J11" s="822">
        <v>15</v>
      </c>
      <c r="K11" s="822">
        <f t="shared" si="0"/>
        <v>60</v>
      </c>
      <c r="L11" s="825">
        <f t="shared" si="1"/>
        <v>96000</v>
      </c>
      <c r="M11" s="825">
        <f t="shared" si="2"/>
        <v>96000</v>
      </c>
      <c r="N11" s="821"/>
      <c r="O11" s="821"/>
    </row>
    <row r="12" spans="1:15">
      <c r="A12" s="820">
        <v>7</v>
      </c>
      <c r="B12" s="821" t="s">
        <v>2549</v>
      </c>
      <c r="C12" s="822" t="s">
        <v>21</v>
      </c>
      <c r="D12" s="827">
        <v>20</v>
      </c>
      <c r="E12" s="822">
        <v>100</v>
      </c>
      <c r="F12" s="824">
        <v>280</v>
      </c>
      <c r="G12" s="822">
        <v>5</v>
      </c>
      <c r="H12" s="822">
        <v>5</v>
      </c>
      <c r="I12" s="822">
        <v>5</v>
      </c>
      <c r="J12" s="822">
        <v>5</v>
      </c>
      <c r="K12" s="822">
        <f t="shared" si="0"/>
        <v>20</v>
      </c>
      <c r="L12" s="825">
        <f t="shared" si="1"/>
        <v>5600</v>
      </c>
      <c r="M12" s="825">
        <f t="shared" si="2"/>
        <v>5600</v>
      </c>
      <c r="N12" s="821"/>
      <c r="O12" s="821"/>
    </row>
    <row r="13" spans="1:15">
      <c r="A13" s="820">
        <v>8</v>
      </c>
      <c r="B13" s="821" t="s">
        <v>2550</v>
      </c>
      <c r="C13" s="822" t="s">
        <v>21</v>
      </c>
      <c r="D13" s="826">
        <v>0</v>
      </c>
      <c r="E13" s="822">
        <v>10</v>
      </c>
      <c r="F13" s="824">
        <v>360</v>
      </c>
      <c r="G13" s="822">
        <v>0</v>
      </c>
      <c r="H13" s="822">
        <v>5</v>
      </c>
      <c r="I13" s="822">
        <v>5</v>
      </c>
      <c r="J13" s="822">
        <v>0</v>
      </c>
      <c r="K13" s="822">
        <f t="shared" si="0"/>
        <v>10</v>
      </c>
      <c r="L13" s="825">
        <f t="shared" si="1"/>
        <v>3600</v>
      </c>
      <c r="M13" s="825">
        <f t="shared" si="2"/>
        <v>3600</v>
      </c>
      <c r="N13" s="821"/>
      <c r="O13" s="821"/>
    </row>
    <row r="14" spans="1:15">
      <c r="A14" s="820">
        <v>9</v>
      </c>
      <c r="B14" s="821" t="s">
        <v>2551</v>
      </c>
      <c r="C14" s="822" t="s">
        <v>21</v>
      </c>
      <c r="D14" s="826">
        <v>0</v>
      </c>
      <c r="E14" s="822">
        <v>5</v>
      </c>
      <c r="F14" s="824">
        <v>500</v>
      </c>
      <c r="G14" s="822">
        <v>0</v>
      </c>
      <c r="H14" s="822">
        <v>3</v>
      </c>
      <c r="I14" s="822">
        <v>2</v>
      </c>
      <c r="J14" s="822">
        <v>0</v>
      </c>
      <c r="K14" s="822">
        <f t="shared" si="0"/>
        <v>5</v>
      </c>
      <c r="L14" s="825">
        <f t="shared" si="1"/>
        <v>2500</v>
      </c>
      <c r="M14" s="825">
        <f t="shared" si="2"/>
        <v>2500</v>
      </c>
      <c r="N14" s="821"/>
      <c r="O14" s="821"/>
    </row>
    <row r="15" spans="1:15">
      <c r="A15" s="820">
        <v>10</v>
      </c>
      <c r="B15" s="821" t="s">
        <v>2552</v>
      </c>
      <c r="C15" s="822" t="s">
        <v>21</v>
      </c>
      <c r="D15" s="827">
        <v>10</v>
      </c>
      <c r="E15" s="822">
        <v>30</v>
      </c>
      <c r="F15" s="824">
        <v>260</v>
      </c>
      <c r="G15" s="822">
        <v>0</v>
      </c>
      <c r="H15" s="822">
        <v>10</v>
      </c>
      <c r="I15" s="822">
        <v>10</v>
      </c>
      <c r="J15" s="822">
        <v>10</v>
      </c>
      <c r="K15" s="822">
        <f t="shared" si="0"/>
        <v>30</v>
      </c>
      <c r="L15" s="825">
        <f t="shared" si="1"/>
        <v>7800</v>
      </c>
      <c r="M15" s="825">
        <f t="shared" si="2"/>
        <v>7800</v>
      </c>
      <c r="N15" s="821"/>
      <c r="O15" s="821"/>
    </row>
    <row r="16" spans="1:15">
      <c r="A16" s="820">
        <v>11</v>
      </c>
      <c r="B16" s="821" t="s">
        <v>2553</v>
      </c>
      <c r="C16" s="822" t="s">
        <v>21</v>
      </c>
      <c r="D16" s="827">
        <v>10</v>
      </c>
      <c r="E16" s="822">
        <v>30</v>
      </c>
      <c r="F16" s="824">
        <v>200</v>
      </c>
      <c r="G16" s="822">
        <v>0</v>
      </c>
      <c r="H16" s="822">
        <v>10</v>
      </c>
      <c r="I16" s="822">
        <v>10</v>
      </c>
      <c r="J16" s="822">
        <v>10</v>
      </c>
      <c r="K16" s="822">
        <f t="shared" si="0"/>
        <v>30</v>
      </c>
      <c r="L16" s="825">
        <f t="shared" si="1"/>
        <v>6000</v>
      </c>
      <c r="M16" s="825">
        <f t="shared" si="2"/>
        <v>6000</v>
      </c>
      <c r="N16" s="821"/>
      <c r="O16" s="821"/>
    </row>
    <row r="17" spans="1:15">
      <c r="A17" s="820">
        <v>12</v>
      </c>
      <c r="B17" s="821" t="s">
        <v>2554</v>
      </c>
      <c r="C17" s="822" t="s">
        <v>21</v>
      </c>
      <c r="D17" s="827">
        <v>10</v>
      </c>
      <c r="E17" s="822">
        <v>30</v>
      </c>
      <c r="F17" s="824">
        <v>230</v>
      </c>
      <c r="G17" s="822">
        <v>0</v>
      </c>
      <c r="H17" s="822">
        <v>10</v>
      </c>
      <c r="I17" s="822">
        <v>10</v>
      </c>
      <c r="J17" s="822">
        <v>10</v>
      </c>
      <c r="K17" s="822">
        <f t="shared" si="0"/>
        <v>30</v>
      </c>
      <c r="L17" s="825">
        <f t="shared" si="1"/>
        <v>6900</v>
      </c>
      <c r="M17" s="825">
        <f t="shared" si="2"/>
        <v>6900</v>
      </c>
      <c r="N17" s="821"/>
      <c r="O17" s="821"/>
    </row>
    <row r="18" spans="1:15">
      <c r="A18" s="820">
        <v>13</v>
      </c>
      <c r="B18" s="821" t="s">
        <v>2555</v>
      </c>
      <c r="C18" s="822" t="s">
        <v>21</v>
      </c>
      <c r="D18" s="827">
        <v>10</v>
      </c>
      <c r="E18" s="822">
        <v>30</v>
      </c>
      <c r="F18" s="824">
        <v>290</v>
      </c>
      <c r="G18" s="822">
        <v>0</v>
      </c>
      <c r="H18" s="822">
        <v>10</v>
      </c>
      <c r="I18" s="822">
        <v>10</v>
      </c>
      <c r="J18" s="822">
        <v>10</v>
      </c>
      <c r="K18" s="822">
        <f t="shared" si="0"/>
        <v>30</v>
      </c>
      <c r="L18" s="825">
        <f t="shared" si="1"/>
        <v>8700</v>
      </c>
      <c r="M18" s="825">
        <f t="shared" si="2"/>
        <v>8700</v>
      </c>
      <c r="N18" s="821"/>
      <c r="O18" s="821"/>
    </row>
    <row r="19" spans="1:15">
      <c r="A19" s="820">
        <v>14</v>
      </c>
      <c r="B19" s="821" t="s">
        <v>2556</v>
      </c>
      <c r="C19" s="822" t="s">
        <v>21</v>
      </c>
      <c r="D19" s="827">
        <v>0</v>
      </c>
      <c r="E19" s="822">
        <v>80</v>
      </c>
      <c r="F19" s="824">
        <v>120</v>
      </c>
      <c r="G19" s="822">
        <v>0</v>
      </c>
      <c r="H19" s="822">
        <v>30</v>
      </c>
      <c r="I19" s="822">
        <v>30</v>
      </c>
      <c r="J19" s="822">
        <v>20</v>
      </c>
      <c r="K19" s="822">
        <f t="shared" si="0"/>
        <v>80</v>
      </c>
      <c r="L19" s="825">
        <f t="shared" si="1"/>
        <v>9600</v>
      </c>
      <c r="M19" s="825">
        <f t="shared" si="2"/>
        <v>9600</v>
      </c>
      <c r="N19" s="821"/>
      <c r="O19" s="821"/>
    </row>
    <row r="20" spans="1:15">
      <c r="A20" s="820">
        <v>15</v>
      </c>
      <c r="B20" s="821" t="s">
        <v>2557</v>
      </c>
      <c r="C20" s="822" t="s">
        <v>21</v>
      </c>
      <c r="D20" s="827">
        <v>0</v>
      </c>
      <c r="E20" s="822">
        <v>70</v>
      </c>
      <c r="F20" s="824">
        <v>100</v>
      </c>
      <c r="G20" s="822">
        <v>10</v>
      </c>
      <c r="H20" s="822">
        <v>20</v>
      </c>
      <c r="I20" s="822">
        <v>20</v>
      </c>
      <c r="J20" s="822">
        <v>20</v>
      </c>
      <c r="K20" s="822">
        <f t="shared" si="0"/>
        <v>70</v>
      </c>
      <c r="L20" s="825">
        <f t="shared" si="1"/>
        <v>7000</v>
      </c>
      <c r="M20" s="825">
        <f t="shared" si="2"/>
        <v>7000</v>
      </c>
      <c r="N20" s="821"/>
      <c r="O20" s="821"/>
    </row>
    <row r="21" spans="1:15">
      <c r="A21" s="820">
        <v>16</v>
      </c>
      <c r="B21" s="821" t="s">
        <v>2558</v>
      </c>
      <c r="C21" s="822" t="s">
        <v>21</v>
      </c>
      <c r="D21" s="827">
        <v>0</v>
      </c>
      <c r="E21" s="822">
        <v>70</v>
      </c>
      <c r="F21" s="824">
        <v>100</v>
      </c>
      <c r="G21" s="822">
        <v>0</v>
      </c>
      <c r="H21" s="822">
        <v>25</v>
      </c>
      <c r="I21" s="822">
        <v>25</v>
      </c>
      <c r="J21" s="822">
        <v>20</v>
      </c>
      <c r="K21" s="822">
        <f t="shared" si="0"/>
        <v>70</v>
      </c>
      <c r="L21" s="825">
        <f t="shared" si="1"/>
        <v>7000</v>
      </c>
      <c r="M21" s="825">
        <f t="shared" si="2"/>
        <v>7000</v>
      </c>
      <c r="N21" s="821"/>
      <c r="O21" s="821"/>
    </row>
    <row r="22" spans="1:15">
      <c r="A22" s="820">
        <v>17</v>
      </c>
      <c r="B22" s="821" t="s">
        <v>2559</v>
      </c>
      <c r="C22" s="822" t="s">
        <v>21</v>
      </c>
      <c r="D22" s="827">
        <v>6</v>
      </c>
      <c r="E22" s="822">
        <v>70</v>
      </c>
      <c r="F22" s="824">
        <v>100</v>
      </c>
      <c r="G22" s="822">
        <v>0</v>
      </c>
      <c r="H22" s="822">
        <v>25</v>
      </c>
      <c r="I22" s="822">
        <v>25</v>
      </c>
      <c r="J22" s="822">
        <v>20</v>
      </c>
      <c r="K22" s="822">
        <f t="shared" si="0"/>
        <v>70</v>
      </c>
      <c r="L22" s="825">
        <f t="shared" si="1"/>
        <v>7000</v>
      </c>
      <c r="M22" s="825">
        <f t="shared" si="2"/>
        <v>7000</v>
      </c>
      <c r="N22" s="821"/>
      <c r="O22" s="821"/>
    </row>
    <row r="23" spans="1:15">
      <c r="A23" s="820">
        <v>18</v>
      </c>
      <c r="B23" s="821" t="s">
        <v>2560</v>
      </c>
      <c r="C23" s="822" t="s">
        <v>21</v>
      </c>
      <c r="D23" s="827">
        <v>0</v>
      </c>
      <c r="E23" s="822">
        <v>5</v>
      </c>
      <c r="F23" s="824">
        <v>450</v>
      </c>
      <c r="G23" s="822">
        <v>0</v>
      </c>
      <c r="H23" s="822">
        <v>5</v>
      </c>
      <c r="I23" s="822">
        <v>0</v>
      </c>
      <c r="J23" s="822">
        <v>0</v>
      </c>
      <c r="K23" s="822">
        <f t="shared" si="0"/>
        <v>5</v>
      </c>
      <c r="L23" s="825">
        <f t="shared" si="1"/>
        <v>2250</v>
      </c>
      <c r="M23" s="825">
        <f t="shared" si="2"/>
        <v>2250</v>
      </c>
      <c r="N23" s="821"/>
      <c r="O23" s="821"/>
    </row>
    <row r="24" spans="1:15">
      <c r="A24" s="820">
        <v>19</v>
      </c>
      <c r="B24" s="821" t="s">
        <v>2561</v>
      </c>
      <c r="C24" s="822" t="s">
        <v>21</v>
      </c>
      <c r="D24" s="827">
        <v>0</v>
      </c>
      <c r="E24" s="822">
        <v>5</v>
      </c>
      <c r="F24" s="824">
        <v>25</v>
      </c>
      <c r="G24" s="822">
        <v>0</v>
      </c>
      <c r="H24" s="822">
        <v>0</v>
      </c>
      <c r="I24" s="822">
        <v>5</v>
      </c>
      <c r="J24" s="822">
        <v>0</v>
      </c>
      <c r="K24" s="822">
        <f t="shared" si="0"/>
        <v>5</v>
      </c>
      <c r="L24" s="825">
        <f t="shared" si="1"/>
        <v>125</v>
      </c>
      <c r="M24" s="825">
        <f t="shared" si="2"/>
        <v>125</v>
      </c>
      <c r="N24" s="821"/>
      <c r="O24" s="821"/>
    </row>
    <row r="25" spans="1:15">
      <c r="A25" s="820">
        <v>20</v>
      </c>
      <c r="B25" s="821" t="s">
        <v>2562</v>
      </c>
      <c r="C25" s="822" t="s">
        <v>21</v>
      </c>
      <c r="D25" s="827">
        <v>70</v>
      </c>
      <c r="E25" s="822">
        <v>99</v>
      </c>
      <c r="F25" s="824">
        <v>50</v>
      </c>
      <c r="G25" s="822">
        <v>0</v>
      </c>
      <c r="H25" s="822">
        <v>40</v>
      </c>
      <c r="I25" s="822">
        <v>40</v>
      </c>
      <c r="J25" s="822">
        <v>19</v>
      </c>
      <c r="K25" s="822">
        <f t="shared" si="0"/>
        <v>99</v>
      </c>
      <c r="L25" s="825">
        <f t="shared" si="1"/>
        <v>4950</v>
      </c>
      <c r="M25" s="825">
        <f t="shared" si="2"/>
        <v>4950</v>
      </c>
      <c r="N25" s="821"/>
      <c r="O25" s="821"/>
    </row>
    <row r="26" spans="1:15">
      <c r="A26" s="820">
        <v>21</v>
      </c>
      <c r="B26" s="821" t="s">
        <v>2563</v>
      </c>
      <c r="C26" s="822" t="s">
        <v>2564</v>
      </c>
      <c r="D26" s="827"/>
      <c r="E26" s="822">
        <v>50</v>
      </c>
      <c r="F26" s="824">
        <v>4</v>
      </c>
      <c r="G26" s="822">
        <v>0</v>
      </c>
      <c r="H26" s="822">
        <v>25</v>
      </c>
      <c r="I26" s="822">
        <v>25</v>
      </c>
      <c r="J26" s="822">
        <v>0</v>
      </c>
      <c r="K26" s="822">
        <f t="shared" si="0"/>
        <v>50</v>
      </c>
      <c r="L26" s="825">
        <f t="shared" si="1"/>
        <v>200</v>
      </c>
      <c r="M26" s="825">
        <f t="shared" si="2"/>
        <v>200</v>
      </c>
      <c r="N26" s="821"/>
      <c r="O26" s="821"/>
    </row>
    <row r="27" spans="1:15">
      <c r="A27" s="820">
        <v>22</v>
      </c>
      <c r="B27" s="821" t="s">
        <v>2565</v>
      </c>
      <c r="C27" s="822" t="s">
        <v>2564</v>
      </c>
      <c r="D27" s="827">
        <v>0</v>
      </c>
      <c r="E27" s="822">
        <v>300</v>
      </c>
      <c r="F27" s="824">
        <v>15</v>
      </c>
      <c r="G27" s="822">
        <v>0</v>
      </c>
      <c r="H27" s="822">
        <v>100</v>
      </c>
      <c r="I27" s="822">
        <v>100</v>
      </c>
      <c r="J27" s="822">
        <v>100</v>
      </c>
      <c r="K27" s="822">
        <f t="shared" si="0"/>
        <v>300</v>
      </c>
      <c r="L27" s="825">
        <f t="shared" si="1"/>
        <v>4500</v>
      </c>
      <c r="M27" s="825">
        <f t="shared" si="2"/>
        <v>4500</v>
      </c>
      <c r="N27" s="821"/>
      <c r="O27" s="821"/>
    </row>
    <row r="28" spans="1:15">
      <c r="A28" s="820">
        <v>23</v>
      </c>
      <c r="B28" s="821" t="s">
        <v>2566</v>
      </c>
      <c r="C28" s="822" t="s">
        <v>2564</v>
      </c>
      <c r="D28" s="827">
        <v>0</v>
      </c>
      <c r="E28" s="828">
        <v>1000</v>
      </c>
      <c r="F28" s="824">
        <v>18</v>
      </c>
      <c r="G28" s="822">
        <v>250</v>
      </c>
      <c r="H28" s="822">
        <v>250</v>
      </c>
      <c r="I28" s="822">
        <v>250</v>
      </c>
      <c r="J28" s="822">
        <v>250</v>
      </c>
      <c r="K28" s="828">
        <f t="shared" si="0"/>
        <v>1000</v>
      </c>
      <c r="L28" s="825">
        <f t="shared" si="1"/>
        <v>18000</v>
      </c>
      <c r="M28" s="825">
        <f t="shared" si="2"/>
        <v>18000</v>
      </c>
      <c r="N28" s="821"/>
      <c r="O28" s="821"/>
    </row>
    <row r="29" spans="1:15">
      <c r="A29" s="820">
        <v>24</v>
      </c>
      <c r="B29" s="821" t="s">
        <v>2567</v>
      </c>
      <c r="C29" s="822" t="s">
        <v>2564</v>
      </c>
      <c r="D29" s="827">
        <v>0</v>
      </c>
      <c r="E29" s="828">
        <v>1000</v>
      </c>
      <c r="F29" s="824">
        <v>28</v>
      </c>
      <c r="G29" s="822">
        <v>250</v>
      </c>
      <c r="H29" s="822">
        <v>250</v>
      </c>
      <c r="I29" s="822">
        <v>250</v>
      </c>
      <c r="J29" s="822">
        <v>250</v>
      </c>
      <c r="K29" s="822">
        <f t="shared" si="0"/>
        <v>1000</v>
      </c>
      <c r="L29" s="825">
        <f t="shared" si="1"/>
        <v>28000</v>
      </c>
      <c r="M29" s="825">
        <f t="shared" si="2"/>
        <v>28000</v>
      </c>
      <c r="N29" s="821"/>
      <c r="O29" s="821"/>
    </row>
    <row r="30" spans="1:15">
      <c r="A30" s="820">
        <v>25</v>
      </c>
      <c r="B30" s="821" t="s">
        <v>2568</v>
      </c>
      <c r="C30" s="822" t="s">
        <v>2564</v>
      </c>
      <c r="D30" s="827">
        <v>100</v>
      </c>
      <c r="E30" s="822">
        <v>500</v>
      </c>
      <c r="F30" s="824">
        <v>18</v>
      </c>
      <c r="G30" s="822">
        <v>0</v>
      </c>
      <c r="H30" s="822">
        <v>250</v>
      </c>
      <c r="I30" s="822">
        <v>250</v>
      </c>
      <c r="J30" s="822">
        <v>0</v>
      </c>
      <c r="K30" s="822">
        <f t="shared" si="0"/>
        <v>500</v>
      </c>
      <c r="L30" s="825">
        <f t="shared" si="1"/>
        <v>9000</v>
      </c>
      <c r="M30" s="825">
        <f t="shared" si="2"/>
        <v>9000</v>
      </c>
      <c r="N30" s="821"/>
      <c r="O30" s="821"/>
    </row>
    <row r="31" spans="1:15">
      <c r="A31" s="820">
        <v>26</v>
      </c>
      <c r="B31" s="821" t="s">
        <v>2569</v>
      </c>
      <c r="C31" s="822" t="s">
        <v>21</v>
      </c>
      <c r="D31" s="827">
        <v>10</v>
      </c>
      <c r="E31" s="822">
        <v>60</v>
      </c>
      <c r="F31" s="824">
        <v>35</v>
      </c>
      <c r="G31" s="822">
        <v>20</v>
      </c>
      <c r="H31" s="822">
        <v>0</v>
      </c>
      <c r="I31" s="822">
        <v>20</v>
      </c>
      <c r="J31" s="822">
        <v>20</v>
      </c>
      <c r="K31" s="822">
        <f t="shared" si="0"/>
        <v>60</v>
      </c>
      <c r="L31" s="825">
        <f t="shared" si="1"/>
        <v>2100</v>
      </c>
      <c r="M31" s="825">
        <f t="shared" si="2"/>
        <v>2100</v>
      </c>
      <c r="N31" s="821"/>
      <c r="O31" s="821"/>
    </row>
    <row r="32" spans="1:15">
      <c r="A32" s="820">
        <v>27</v>
      </c>
      <c r="B32" s="821" t="s">
        <v>2570</v>
      </c>
      <c r="C32" s="822" t="s">
        <v>21</v>
      </c>
      <c r="D32" s="827">
        <v>10</v>
      </c>
      <c r="E32" s="822">
        <v>60</v>
      </c>
      <c r="F32" s="824">
        <v>35</v>
      </c>
      <c r="G32" s="822">
        <v>20</v>
      </c>
      <c r="H32" s="822">
        <v>0</v>
      </c>
      <c r="I32" s="822">
        <v>20</v>
      </c>
      <c r="J32" s="822">
        <v>20</v>
      </c>
      <c r="K32" s="822">
        <f t="shared" si="0"/>
        <v>60</v>
      </c>
      <c r="L32" s="825">
        <f t="shared" si="1"/>
        <v>2100</v>
      </c>
      <c r="M32" s="825">
        <f t="shared" si="2"/>
        <v>2100</v>
      </c>
      <c r="N32" s="821"/>
      <c r="O32" s="821"/>
    </row>
    <row r="33" spans="1:15">
      <c r="A33" s="820">
        <v>28</v>
      </c>
      <c r="B33" s="821" t="s">
        <v>2571</v>
      </c>
      <c r="C33" s="822" t="s">
        <v>356</v>
      </c>
      <c r="D33" s="827">
        <v>50</v>
      </c>
      <c r="E33" s="822">
        <v>60</v>
      </c>
      <c r="F33" s="824">
        <v>35</v>
      </c>
      <c r="G33" s="822">
        <v>20</v>
      </c>
      <c r="H33" s="822">
        <v>0</v>
      </c>
      <c r="I33" s="822">
        <v>20</v>
      </c>
      <c r="J33" s="822">
        <v>20</v>
      </c>
      <c r="K33" s="822">
        <f t="shared" si="0"/>
        <v>60</v>
      </c>
      <c r="L33" s="825">
        <f t="shared" si="1"/>
        <v>2100</v>
      </c>
      <c r="M33" s="825">
        <f t="shared" si="2"/>
        <v>2100</v>
      </c>
      <c r="N33" s="821"/>
      <c r="O33" s="821"/>
    </row>
    <row r="34" spans="1:15" ht="20.25" customHeight="1">
      <c r="A34" s="820">
        <v>29</v>
      </c>
      <c r="B34" s="821" t="s">
        <v>2572</v>
      </c>
      <c r="C34" s="822" t="s">
        <v>356</v>
      </c>
      <c r="D34" s="827"/>
      <c r="E34" s="822">
        <v>5</v>
      </c>
      <c r="F34" s="824">
        <v>180</v>
      </c>
      <c r="G34" s="822">
        <v>0</v>
      </c>
      <c r="H34" s="822">
        <v>0</v>
      </c>
      <c r="I34" s="822">
        <v>5</v>
      </c>
      <c r="J34" s="822">
        <v>0</v>
      </c>
      <c r="K34" s="822">
        <f t="shared" si="0"/>
        <v>5</v>
      </c>
      <c r="L34" s="825">
        <f t="shared" si="1"/>
        <v>900</v>
      </c>
      <c r="M34" s="825">
        <f t="shared" si="2"/>
        <v>900</v>
      </c>
      <c r="N34" s="821"/>
      <c r="O34" s="821"/>
    </row>
    <row r="35" spans="1:15" ht="23.25" customHeight="1">
      <c r="A35" s="820">
        <v>30</v>
      </c>
      <c r="B35" s="821" t="s">
        <v>2573</v>
      </c>
      <c r="C35" s="822" t="s">
        <v>356</v>
      </c>
      <c r="D35" s="827"/>
      <c r="E35" s="822">
        <v>5</v>
      </c>
      <c r="F35" s="824">
        <v>120</v>
      </c>
      <c r="G35" s="822">
        <v>0</v>
      </c>
      <c r="H35" s="822">
        <v>0</v>
      </c>
      <c r="I35" s="822">
        <v>5</v>
      </c>
      <c r="J35" s="822">
        <v>0</v>
      </c>
      <c r="K35" s="822">
        <f t="shared" si="0"/>
        <v>5</v>
      </c>
      <c r="L35" s="825">
        <f t="shared" si="1"/>
        <v>600</v>
      </c>
      <c r="M35" s="825">
        <f t="shared" si="2"/>
        <v>600</v>
      </c>
      <c r="N35" s="821"/>
      <c r="O35" s="821"/>
    </row>
    <row r="36" spans="1:15" ht="21.75" customHeight="1">
      <c r="A36" s="820">
        <v>31</v>
      </c>
      <c r="B36" s="821" t="s">
        <v>2574</v>
      </c>
      <c r="C36" s="822" t="s">
        <v>356</v>
      </c>
      <c r="D36" s="827">
        <v>0</v>
      </c>
      <c r="E36" s="822">
        <v>100</v>
      </c>
      <c r="F36" s="824">
        <v>120</v>
      </c>
      <c r="G36" s="822">
        <v>25</v>
      </c>
      <c r="H36" s="822">
        <v>25</v>
      </c>
      <c r="I36" s="822">
        <v>25</v>
      </c>
      <c r="J36" s="822">
        <v>25</v>
      </c>
      <c r="K36" s="822">
        <f t="shared" si="0"/>
        <v>100</v>
      </c>
      <c r="L36" s="825">
        <f t="shared" si="1"/>
        <v>12000</v>
      </c>
      <c r="M36" s="825">
        <f t="shared" si="2"/>
        <v>12000</v>
      </c>
      <c r="N36" s="821"/>
      <c r="O36" s="821"/>
    </row>
    <row r="37" spans="1:15" ht="21.75" customHeight="1">
      <c r="A37" s="820">
        <v>32</v>
      </c>
      <c r="B37" s="821" t="s">
        <v>2575</v>
      </c>
      <c r="C37" s="822" t="s">
        <v>356</v>
      </c>
      <c r="D37" s="827">
        <v>50</v>
      </c>
      <c r="E37" s="822">
        <v>100</v>
      </c>
      <c r="F37" s="824">
        <v>120</v>
      </c>
      <c r="G37" s="822">
        <v>25</v>
      </c>
      <c r="H37" s="822">
        <v>25</v>
      </c>
      <c r="I37" s="822">
        <v>25</v>
      </c>
      <c r="J37" s="822">
        <v>25</v>
      </c>
      <c r="K37" s="822">
        <f t="shared" si="0"/>
        <v>100</v>
      </c>
      <c r="L37" s="825">
        <f t="shared" si="1"/>
        <v>12000</v>
      </c>
      <c r="M37" s="825">
        <f t="shared" si="2"/>
        <v>12000</v>
      </c>
      <c r="N37" s="821"/>
      <c r="O37" s="821"/>
    </row>
    <row r="38" spans="1:15" ht="21.75" customHeight="1">
      <c r="A38" s="820">
        <v>33</v>
      </c>
      <c r="B38" s="821" t="s">
        <v>2576</v>
      </c>
      <c r="C38" s="822" t="s">
        <v>356</v>
      </c>
      <c r="D38" s="827">
        <v>80</v>
      </c>
      <c r="E38" s="822">
        <v>100</v>
      </c>
      <c r="F38" s="824">
        <v>150</v>
      </c>
      <c r="G38" s="822">
        <v>25</v>
      </c>
      <c r="H38" s="822">
        <v>25</v>
      </c>
      <c r="I38" s="822">
        <v>25</v>
      </c>
      <c r="J38" s="822">
        <v>25</v>
      </c>
      <c r="K38" s="822">
        <f t="shared" si="0"/>
        <v>100</v>
      </c>
      <c r="L38" s="825">
        <f t="shared" si="1"/>
        <v>15000</v>
      </c>
      <c r="M38" s="825">
        <f t="shared" si="2"/>
        <v>15000</v>
      </c>
      <c r="N38" s="821"/>
      <c r="O38" s="821"/>
    </row>
    <row r="39" spans="1:15" ht="21.75" customHeight="1">
      <c r="A39" s="820">
        <v>34</v>
      </c>
      <c r="B39" s="821" t="s">
        <v>2577</v>
      </c>
      <c r="C39" s="822" t="s">
        <v>356</v>
      </c>
      <c r="D39" s="827">
        <v>0</v>
      </c>
      <c r="E39" s="822">
        <v>10</v>
      </c>
      <c r="F39" s="824">
        <v>40</v>
      </c>
      <c r="G39" s="822">
        <v>0</v>
      </c>
      <c r="H39" s="822">
        <v>5</v>
      </c>
      <c r="I39" s="822">
        <v>5</v>
      </c>
      <c r="J39" s="822">
        <v>0</v>
      </c>
      <c r="K39" s="822">
        <f t="shared" si="0"/>
        <v>10</v>
      </c>
      <c r="L39" s="825">
        <f t="shared" si="1"/>
        <v>400</v>
      </c>
      <c r="M39" s="825">
        <f t="shared" si="2"/>
        <v>400</v>
      </c>
      <c r="N39" s="821"/>
      <c r="O39" s="821"/>
    </row>
    <row r="40" spans="1:15" ht="21.75" customHeight="1">
      <c r="A40" s="820">
        <v>35</v>
      </c>
      <c r="B40" s="821" t="s">
        <v>2578</v>
      </c>
      <c r="C40" s="822" t="s">
        <v>356</v>
      </c>
      <c r="D40" s="827">
        <v>0</v>
      </c>
      <c r="E40" s="822">
        <v>10</v>
      </c>
      <c r="F40" s="824">
        <v>50</v>
      </c>
      <c r="G40" s="822">
        <v>0</v>
      </c>
      <c r="H40" s="822">
        <v>5</v>
      </c>
      <c r="I40" s="822">
        <v>5</v>
      </c>
      <c r="J40" s="822">
        <v>0</v>
      </c>
      <c r="K40" s="822">
        <f t="shared" si="0"/>
        <v>10</v>
      </c>
      <c r="L40" s="825">
        <f t="shared" si="1"/>
        <v>500</v>
      </c>
      <c r="M40" s="825">
        <f t="shared" si="2"/>
        <v>500</v>
      </c>
      <c r="N40" s="821"/>
      <c r="O40" s="821"/>
    </row>
    <row r="41" spans="1:15" ht="21.75" customHeight="1">
      <c r="A41" s="820">
        <v>36</v>
      </c>
      <c r="B41" s="821" t="s">
        <v>2579</v>
      </c>
      <c r="C41" s="822" t="s">
        <v>21</v>
      </c>
      <c r="D41" s="827">
        <v>0</v>
      </c>
      <c r="E41" s="822">
        <v>300</v>
      </c>
      <c r="F41" s="824">
        <v>280</v>
      </c>
      <c r="G41" s="822">
        <v>75</v>
      </c>
      <c r="H41" s="822">
        <v>75</v>
      </c>
      <c r="I41" s="822">
        <v>75</v>
      </c>
      <c r="J41" s="822">
        <v>75</v>
      </c>
      <c r="K41" s="822">
        <f t="shared" si="0"/>
        <v>300</v>
      </c>
      <c r="L41" s="825">
        <f t="shared" si="1"/>
        <v>84000</v>
      </c>
      <c r="M41" s="825">
        <f t="shared" si="2"/>
        <v>84000</v>
      </c>
      <c r="N41" s="821"/>
      <c r="O41" s="821"/>
    </row>
    <row r="42" spans="1:15" ht="21.75" customHeight="1">
      <c r="A42" s="820">
        <v>37</v>
      </c>
      <c r="B42" s="821" t="s">
        <v>2580</v>
      </c>
      <c r="C42" s="822" t="s">
        <v>21</v>
      </c>
      <c r="D42" s="827">
        <v>0</v>
      </c>
      <c r="E42" s="822">
        <v>50</v>
      </c>
      <c r="F42" s="824">
        <v>35</v>
      </c>
      <c r="G42" s="822">
        <v>25</v>
      </c>
      <c r="H42" s="822">
        <v>0</v>
      </c>
      <c r="I42" s="822">
        <v>25</v>
      </c>
      <c r="J42" s="822">
        <v>0</v>
      </c>
      <c r="K42" s="822">
        <f t="shared" si="0"/>
        <v>50</v>
      </c>
      <c r="L42" s="825">
        <f t="shared" si="1"/>
        <v>1750</v>
      </c>
      <c r="M42" s="825">
        <f t="shared" si="2"/>
        <v>1750</v>
      </c>
      <c r="N42" s="821"/>
      <c r="O42" s="821"/>
    </row>
    <row r="43" spans="1:15" ht="21.75" customHeight="1">
      <c r="A43" s="820">
        <v>38</v>
      </c>
      <c r="B43" s="821" t="s">
        <v>2581</v>
      </c>
      <c r="C43" s="822" t="s">
        <v>21</v>
      </c>
      <c r="D43" s="827">
        <v>12</v>
      </c>
      <c r="E43" s="822">
        <v>60</v>
      </c>
      <c r="F43" s="824">
        <v>35</v>
      </c>
      <c r="G43" s="822">
        <v>20</v>
      </c>
      <c r="H43" s="822">
        <v>20</v>
      </c>
      <c r="I43" s="822">
        <v>20</v>
      </c>
      <c r="J43" s="822">
        <v>0</v>
      </c>
      <c r="K43" s="822">
        <f t="shared" si="0"/>
        <v>60</v>
      </c>
      <c r="L43" s="825">
        <f t="shared" si="1"/>
        <v>2100</v>
      </c>
      <c r="M43" s="825">
        <f t="shared" si="2"/>
        <v>2100</v>
      </c>
      <c r="N43" s="821"/>
      <c r="O43" s="821"/>
    </row>
    <row r="44" spans="1:15" ht="21.75" customHeight="1">
      <c r="A44" s="820">
        <v>39</v>
      </c>
      <c r="B44" s="821" t="s">
        <v>2582</v>
      </c>
      <c r="C44" s="822" t="s">
        <v>21</v>
      </c>
      <c r="D44" s="827">
        <v>10</v>
      </c>
      <c r="E44" s="822">
        <v>20</v>
      </c>
      <c r="F44" s="824">
        <v>280</v>
      </c>
      <c r="G44" s="822">
        <v>5</v>
      </c>
      <c r="H44" s="822">
        <v>5</v>
      </c>
      <c r="I44" s="822">
        <v>5</v>
      </c>
      <c r="J44" s="822">
        <v>5</v>
      </c>
      <c r="K44" s="822">
        <f t="shared" si="0"/>
        <v>20</v>
      </c>
      <c r="L44" s="825">
        <f t="shared" si="1"/>
        <v>5600</v>
      </c>
      <c r="M44" s="825">
        <f t="shared" si="2"/>
        <v>5600</v>
      </c>
      <c r="N44" s="821"/>
      <c r="O44" s="821"/>
    </row>
    <row r="45" spans="1:15" ht="21.75" customHeight="1">
      <c r="A45" s="820">
        <v>40</v>
      </c>
      <c r="B45" s="821" t="s">
        <v>2583</v>
      </c>
      <c r="C45" s="822" t="s">
        <v>21</v>
      </c>
      <c r="D45" s="827">
        <v>0</v>
      </c>
      <c r="E45" s="822">
        <v>50</v>
      </c>
      <c r="F45" s="824">
        <v>100</v>
      </c>
      <c r="G45" s="822">
        <v>10</v>
      </c>
      <c r="H45" s="822">
        <v>15</v>
      </c>
      <c r="I45" s="822">
        <v>10</v>
      </c>
      <c r="J45" s="822">
        <v>15</v>
      </c>
      <c r="K45" s="822">
        <f t="shared" si="0"/>
        <v>50</v>
      </c>
      <c r="L45" s="825">
        <f t="shared" si="1"/>
        <v>5000</v>
      </c>
      <c r="M45" s="825">
        <f t="shared" si="2"/>
        <v>5000</v>
      </c>
      <c r="N45" s="821"/>
      <c r="O45" s="821"/>
    </row>
    <row r="46" spans="1:15" ht="21.75" customHeight="1">
      <c r="A46" s="820">
        <v>41</v>
      </c>
      <c r="B46" s="821" t="s">
        <v>2584</v>
      </c>
      <c r="C46" s="822" t="s">
        <v>356</v>
      </c>
      <c r="D46" s="827">
        <v>100</v>
      </c>
      <c r="E46" s="822">
        <v>500</v>
      </c>
      <c r="F46" s="824">
        <v>98</v>
      </c>
      <c r="G46" s="822">
        <v>200</v>
      </c>
      <c r="H46" s="822">
        <v>100</v>
      </c>
      <c r="I46" s="822">
        <v>200</v>
      </c>
      <c r="J46" s="822">
        <v>0</v>
      </c>
      <c r="K46" s="822">
        <f t="shared" si="0"/>
        <v>500</v>
      </c>
      <c r="L46" s="825">
        <f t="shared" si="1"/>
        <v>49000</v>
      </c>
      <c r="M46" s="825">
        <f t="shared" si="2"/>
        <v>49000</v>
      </c>
      <c r="N46" s="821"/>
      <c r="O46" s="821"/>
    </row>
    <row r="47" spans="1:15" ht="21.75" customHeight="1">
      <c r="A47" s="820">
        <v>42</v>
      </c>
      <c r="B47" s="821" t="s">
        <v>2585</v>
      </c>
      <c r="C47" s="822" t="s">
        <v>356</v>
      </c>
      <c r="D47" s="827">
        <v>50</v>
      </c>
      <c r="E47" s="822">
        <v>400</v>
      </c>
      <c r="F47" s="824">
        <v>68</v>
      </c>
      <c r="G47" s="822">
        <v>50</v>
      </c>
      <c r="H47" s="822">
        <v>50</v>
      </c>
      <c r="I47" s="822">
        <v>50</v>
      </c>
      <c r="J47" s="822">
        <v>50</v>
      </c>
      <c r="K47" s="822">
        <f t="shared" si="0"/>
        <v>200</v>
      </c>
      <c r="L47" s="825">
        <f t="shared" si="1"/>
        <v>13600</v>
      </c>
      <c r="M47" s="825">
        <f t="shared" si="2"/>
        <v>13600</v>
      </c>
      <c r="N47" s="821"/>
      <c r="O47" s="821"/>
    </row>
    <row r="48" spans="1:15" ht="21.75" customHeight="1">
      <c r="A48" s="820">
        <v>43</v>
      </c>
      <c r="B48" s="821" t="s">
        <v>2586</v>
      </c>
      <c r="C48" s="822" t="s">
        <v>2564</v>
      </c>
      <c r="D48" s="827">
        <v>0</v>
      </c>
      <c r="E48" s="822">
        <v>600</v>
      </c>
      <c r="F48" s="824">
        <v>50</v>
      </c>
      <c r="G48" s="822">
        <v>200</v>
      </c>
      <c r="H48" s="822">
        <v>200</v>
      </c>
      <c r="I48" s="822">
        <v>200</v>
      </c>
      <c r="J48" s="822">
        <v>0</v>
      </c>
      <c r="K48" s="822">
        <f t="shared" si="0"/>
        <v>600</v>
      </c>
      <c r="L48" s="825">
        <f t="shared" si="1"/>
        <v>30000</v>
      </c>
      <c r="M48" s="825">
        <f t="shared" si="2"/>
        <v>30000</v>
      </c>
      <c r="N48" s="821"/>
      <c r="O48" s="821"/>
    </row>
    <row r="49" spans="1:15" ht="21.75" customHeight="1">
      <c r="A49" s="820">
        <v>44</v>
      </c>
      <c r="B49" s="821" t="s">
        <v>2587</v>
      </c>
      <c r="C49" s="822" t="s">
        <v>2564</v>
      </c>
      <c r="D49" s="827">
        <v>0</v>
      </c>
      <c r="E49" s="822">
        <v>200</v>
      </c>
      <c r="F49" s="824">
        <v>50</v>
      </c>
      <c r="G49" s="822">
        <v>50</v>
      </c>
      <c r="H49" s="822">
        <v>50</v>
      </c>
      <c r="I49" s="822">
        <v>50</v>
      </c>
      <c r="J49" s="822">
        <v>50</v>
      </c>
      <c r="K49" s="822">
        <f t="shared" si="0"/>
        <v>200</v>
      </c>
      <c r="L49" s="825">
        <f t="shared" si="1"/>
        <v>10000</v>
      </c>
      <c r="M49" s="825">
        <f t="shared" si="2"/>
        <v>10000</v>
      </c>
      <c r="N49" s="821"/>
      <c r="O49" s="821"/>
    </row>
    <row r="50" spans="1:15" ht="21.75" customHeight="1">
      <c r="A50" s="820">
        <v>45</v>
      </c>
      <c r="B50" s="821" t="s">
        <v>2588</v>
      </c>
      <c r="C50" s="822" t="s">
        <v>2564</v>
      </c>
      <c r="D50" s="827">
        <v>0</v>
      </c>
      <c r="E50" s="822">
        <v>200</v>
      </c>
      <c r="F50" s="824">
        <v>50</v>
      </c>
      <c r="G50" s="822">
        <v>50</v>
      </c>
      <c r="H50" s="822">
        <v>50</v>
      </c>
      <c r="I50" s="822">
        <v>50</v>
      </c>
      <c r="J50" s="822">
        <v>50</v>
      </c>
      <c r="K50" s="822">
        <f t="shared" si="0"/>
        <v>200</v>
      </c>
      <c r="L50" s="825">
        <f t="shared" si="1"/>
        <v>10000</v>
      </c>
      <c r="M50" s="825">
        <f t="shared" si="2"/>
        <v>10000</v>
      </c>
      <c r="N50" s="821"/>
      <c r="O50" s="821"/>
    </row>
    <row r="51" spans="1:15" ht="21.75" customHeight="1">
      <c r="A51" s="820">
        <v>46</v>
      </c>
      <c r="B51" s="821" t="s">
        <v>2589</v>
      </c>
      <c r="C51" s="822" t="s">
        <v>2564</v>
      </c>
      <c r="D51" s="827">
        <v>0</v>
      </c>
      <c r="E51" s="822">
        <v>200</v>
      </c>
      <c r="F51" s="824">
        <v>50</v>
      </c>
      <c r="G51" s="822">
        <v>50</v>
      </c>
      <c r="H51" s="822">
        <v>50</v>
      </c>
      <c r="I51" s="822">
        <v>50</v>
      </c>
      <c r="J51" s="822">
        <v>50</v>
      </c>
      <c r="K51" s="822">
        <f t="shared" si="0"/>
        <v>200</v>
      </c>
      <c r="L51" s="825">
        <f t="shared" si="1"/>
        <v>10000</v>
      </c>
      <c r="M51" s="825">
        <f t="shared" si="2"/>
        <v>10000</v>
      </c>
      <c r="N51" s="821"/>
      <c r="O51" s="821"/>
    </row>
    <row r="52" spans="1:15" ht="21.75" customHeight="1">
      <c r="A52" s="829">
        <v>47</v>
      </c>
      <c r="B52" s="821" t="s">
        <v>2590</v>
      </c>
      <c r="C52" s="822" t="s">
        <v>5</v>
      </c>
      <c r="D52" s="827"/>
      <c r="E52" s="822">
        <v>100</v>
      </c>
      <c r="F52" s="824">
        <f>27675/E52</f>
        <v>276.75</v>
      </c>
      <c r="G52" s="822">
        <v>25</v>
      </c>
      <c r="H52" s="822">
        <v>25</v>
      </c>
      <c r="I52" s="822">
        <v>25</v>
      </c>
      <c r="J52" s="822">
        <v>25</v>
      </c>
      <c r="K52" s="822">
        <f t="shared" si="0"/>
        <v>100</v>
      </c>
      <c r="L52" s="825">
        <f t="shared" si="1"/>
        <v>27675</v>
      </c>
      <c r="M52" s="825">
        <f t="shared" si="2"/>
        <v>27675</v>
      </c>
      <c r="N52" s="821"/>
      <c r="O52" s="821"/>
    </row>
    <row r="53" spans="1:15" ht="23.25" customHeight="1">
      <c r="A53" s="723"/>
      <c r="B53" s="821"/>
      <c r="C53" s="815"/>
      <c r="D53" s="816"/>
      <c r="E53" s="817"/>
      <c r="F53" s="818"/>
      <c r="G53" s="816"/>
      <c r="H53" s="816"/>
      <c r="I53" s="816"/>
      <c r="J53" s="816"/>
      <c r="K53" s="819"/>
      <c r="L53" s="818">
        <f>SUM(L6:L52)</f>
        <v>700000</v>
      </c>
      <c r="M53" s="787">
        <f t="shared" si="2"/>
        <v>700000</v>
      </c>
      <c r="N53" s="788"/>
      <c r="O53" s="789"/>
    </row>
    <row r="59" spans="1:15" ht="20.25" customHeight="1"/>
    <row r="60" spans="1:15" ht="20.25" customHeight="1"/>
    <row r="61" spans="1:15" ht="20.25" customHeight="1"/>
    <row r="62" spans="1:15" ht="20.25" customHeight="1"/>
    <row r="63" spans="1:15" ht="20.25" customHeight="1"/>
    <row r="64" spans="1:15" ht="20.25" customHeight="1"/>
    <row r="65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O44"/>
  <sheetViews>
    <sheetView workbookViewId="0">
      <selection sqref="A1:O1"/>
    </sheetView>
  </sheetViews>
  <sheetFormatPr defaultRowHeight="24"/>
  <cols>
    <col min="1" max="1" width="5.125" style="655" customWidth="1"/>
    <col min="2" max="2" width="38.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8.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8.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8.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8.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8.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8.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8.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8.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8.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8.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8.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8.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8.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8.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8.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8.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8.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8.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8.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8.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8.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8.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8.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8.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8.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8.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8.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8.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8.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8.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8.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8.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8.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8.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8.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8.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8.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8.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8.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8.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8.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8.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8.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8.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8.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8.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8.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8.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8.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8.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8.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8.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8.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8.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8.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8.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8.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8.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8.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8.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8.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8.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8.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3022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714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719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721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723">
        <v>1</v>
      </c>
      <c r="B6" s="790" t="s">
        <v>2591</v>
      </c>
      <c r="C6" s="791" t="s">
        <v>2521</v>
      </c>
      <c r="D6" s="830">
        <v>0</v>
      </c>
      <c r="E6" s="831">
        <v>2</v>
      </c>
      <c r="F6" s="832">
        <f>L6/E6</f>
        <v>1750</v>
      </c>
      <c r="G6" s="830">
        <v>0</v>
      </c>
      <c r="H6" s="830">
        <v>10</v>
      </c>
      <c r="I6" s="830">
        <v>10</v>
      </c>
      <c r="J6" s="830">
        <v>0</v>
      </c>
      <c r="K6" s="833">
        <f>J6+I6+H6+G6</f>
        <v>20</v>
      </c>
      <c r="L6" s="764">
        <f>2*1750</f>
        <v>3500</v>
      </c>
      <c r="M6" s="795">
        <f t="shared" ref="M6:M31" si="0">+L6</f>
        <v>3500</v>
      </c>
      <c r="N6" s="834"/>
      <c r="O6" s="730"/>
    </row>
    <row r="7" spans="1:15">
      <c r="A7" s="723">
        <v>2</v>
      </c>
      <c r="B7" s="790" t="s">
        <v>2592</v>
      </c>
      <c r="C7" s="791" t="s">
        <v>2593</v>
      </c>
      <c r="D7" s="747">
        <v>0</v>
      </c>
      <c r="E7" s="738">
        <v>1</v>
      </c>
      <c r="F7" s="793">
        <f t="shared" ref="F7:F28" ca="1" si="1">L7/E7</f>
        <v>1800</v>
      </c>
      <c r="G7" s="747">
        <v>0</v>
      </c>
      <c r="H7" s="747">
        <v>0</v>
      </c>
      <c r="I7" s="747">
        <v>1</v>
      </c>
      <c r="J7" s="747">
        <v>0</v>
      </c>
      <c r="K7" s="794">
        <f t="shared" ref="K7:K28" si="2">J7+I7+H7+G7</f>
        <v>1</v>
      </c>
      <c r="L7" s="764">
        <f t="shared" ref="L7:L21" ca="1" si="3">+F7*K7</f>
        <v>1800</v>
      </c>
      <c r="M7" s="795">
        <f t="shared" ca="1" si="0"/>
        <v>1800</v>
      </c>
      <c r="N7" s="834"/>
      <c r="O7" s="730"/>
    </row>
    <row r="8" spans="1:15">
      <c r="A8" s="723">
        <v>3</v>
      </c>
      <c r="B8" s="790" t="s">
        <v>2594</v>
      </c>
      <c r="C8" s="791" t="s">
        <v>2595</v>
      </c>
      <c r="D8" s="747">
        <v>0</v>
      </c>
      <c r="E8" s="738">
        <v>1</v>
      </c>
      <c r="F8" s="793">
        <f t="shared" ca="1" si="1"/>
        <v>4900</v>
      </c>
      <c r="G8" s="747">
        <v>0</v>
      </c>
      <c r="H8" s="747">
        <v>0</v>
      </c>
      <c r="I8" s="747">
        <v>1</v>
      </c>
      <c r="J8" s="747">
        <v>0</v>
      </c>
      <c r="K8" s="794">
        <f t="shared" si="2"/>
        <v>1</v>
      </c>
      <c r="L8" s="764">
        <f t="shared" ca="1" si="3"/>
        <v>4900</v>
      </c>
      <c r="M8" s="795">
        <f t="shared" ca="1" si="0"/>
        <v>4900</v>
      </c>
      <c r="N8" s="834"/>
      <c r="O8" s="730"/>
    </row>
    <row r="9" spans="1:15">
      <c r="A9" s="723">
        <v>4</v>
      </c>
      <c r="B9" s="790" t="s">
        <v>2594</v>
      </c>
      <c r="C9" s="791" t="s">
        <v>2595</v>
      </c>
      <c r="D9" s="747">
        <v>0</v>
      </c>
      <c r="E9" s="738">
        <v>2</v>
      </c>
      <c r="F9" s="793">
        <f t="shared" ca="1" si="1"/>
        <v>4900</v>
      </c>
      <c r="G9" s="747">
        <v>0</v>
      </c>
      <c r="H9" s="747">
        <v>1</v>
      </c>
      <c r="I9" s="747">
        <v>1</v>
      </c>
      <c r="J9" s="747">
        <v>0</v>
      </c>
      <c r="K9" s="794">
        <f t="shared" si="2"/>
        <v>2</v>
      </c>
      <c r="L9" s="764">
        <f t="shared" ca="1" si="3"/>
        <v>9800</v>
      </c>
      <c r="M9" s="795">
        <f t="shared" ca="1" si="0"/>
        <v>9800</v>
      </c>
      <c r="N9" s="834"/>
      <c r="O9" s="730"/>
    </row>
    <row r="10" spans="1:15">
      <c r="A10" s="723">
        <v>5</v>
      </c>
      <c r="B10" s="790" t="s">
        <v>2596</v>
      </c>
      <c r="C10" s="791" t="s">
        <v>2597</v>
      </c>
      <c r="D10" s="747">
        <v>0</v>
      </c>
      <c r="E10" s="738">
        <v>1</v>
      </c>
      <c r="F10" s="793">
        <f t="shared" ca="1" si="1"/>
        <v>1500</v>
      </c>
      <c r="G10" s="747">
        <v>0</v>
      </c>
      <c r="H10" s="747">
        <v>0</v>
      </c>
      <c r="I10" s="747">
        <v>1</v>
      </c>
      <c r="J10" s="747">
        <v>0</v>
      </c>
      <c r="K10" s="794">
        <f t="shared" si="2"/>
        <v>1</v>
      </c>
      <c r="L10" s="764">
        <f t="shared" ca="1" si="3"/>
        <v>1500</v>
      </c>
      <c r="M10" s="795">
        <f t="shared" ca="1" si="0"/>
        <v>1500</v>
      </c>
      <c r="N10" s="834"/>
      <c r="O10" s="730"/>
    </row>
    <row r="11" spans="1:15">
      <c r="A11" s="723">
        <v>6</v>
      </c>
      <c r="B11" s="790" t="s">
        <v>2596</v>
      </c>
      <c r="C11" s="791" t="s">
        <v>2597</v>
      </c>
      <c r="D11" s="747">
        <v>0</v>
      </c>
      <c r="E11" s="738">
        <v>1</v>
      </c>
      <c r="F11" s="793">
        <f t="shared" ca="1" si="1"/>
        <v>1500</v>
      </c>
      <c r="G11" s="747">
        <v>0</v>
      </c>
      <c r="H11" s="747">
        <v>0</v>
      </c>
      <c r="I11" s="747">
        <v>1</v>
      </c>
      <c r="J11" s="747">
        <v>0</v>
      </c>
      <c r="K11" s="794">
        <f t="shared" si="2"/>
        <v>1</v>
      </c>
      <c r="L11" s="764">
        <f t="shared" ca="1" si="3"/>
        <v>1500</v>
      </c>
      <c r="M11" s="795">
        <f t="shared" ca="1" si="0"/>
        <v>1500</v>
      </c>
      <c r="N11" s="834"/>
      <c r="O11" s="730"/>
    </row>
    <row r="12" spans="1:15">
      <c r="A12" s="723">
        <v>7</v>
      </c>
      <c r="B12" s="790" t="s">
        <v>2596</v>
      </c>
      <c r="C12" s="791" t="s">
        <v>2597</v>
      </c>
      <c r="D12" s="747">
        <v>0</v>
      </c>
      <c r="E12" s="738">
        <v>1</v>
      </c>
      <c r="F12" s="793">
        <f t="shared" ca="1" si="1"/>
        <v>1500</v>
      </c>
      <c r="G12" s="747">
        <v>0</v>
      </c>
      <c r="H12" s="747">
        <v>0</v>
      </c>
      <c r="I12" s="747">
        <v>1</v>
      </c>
      <c r="J12" s="747">
        <v>0</v>
      </c>
      <c r="K12" s="794">
        <f t="shared" si="2"/>
        <v>1</v>
      </c>
      <c r="L12" s="764">
        <f t="shared" ca="1" si="3"/>
        <v>1500</v>
      </c>
      <c r="M12" s="795">
        <f t="shared" ca="1" si="0"/>
        <v>1500</v>
      </c>
      <c r="N12" s="834"/>
      <c r="O12" s="730"/>
    </row>
    <row r="13" spans="1:15">
      <c r="A13" s="723">
        <v>8</v>
      </c>
      <c r="B13" s="790" t="s">
        <v>2596</v>
      </c>
      <c r="C13" s="791" t="s">
        <v>18</v>
      </c>
      <c r="D13" s="747">
        <v>0</v>
      </c>
      <c r="E13" s="738">
        <v>1</v>
      </c>
      <c r="F13" s="793">
        <f t="shared" ca="1" si="1"/>
        <v>1500</v>
      </c>
      <c r="G13" s="747">
        <v>0</v>
      </c>
      <c r="H13" s="747">
        <v>0</v>
      </c>
      <c r="I13" s="747">
        <v>1</v>
      </c>
      <c r="J13" s="747">
        <v>0</v>
      </c>
      <c r="K13" s="794">
        <f t="shared" si="2"/>
        <v>1</v>
      </c>
      <c r="L13" s="764">
        <f t="shared" ca="1" si="3"/>
        <v>1500</v>
      </c>
      <c r="M13" s="795">
        <f t="shared" ca="1" si="0"/>
        <v>1500</v>
      </c>
      <c r="N13" s="834"/>
      <c r="O13" s="730"/>
    </row>
    <row r="14" spans="1:15">
      <c r="A14" s="723">
        <v>9</v>
      </c>
      <c r="B14" s="790" t="s">
        <v>2598</v>
      </c>
      <c r="C14" s="791" t="s">
        <v>2595</v>
      </c>
      <c r="D14" s="747">
        <v>0</v>
      </c>
      <c r="E14" s="738">
        <v>1</v>
      </c>
      <c r="F14" s="793">
        <f t="shared" ca="1" si="1"/>
        <v>4900</v>
      </c>
      <c r="G14" s="747">
        <v>0</v>
      </c>
      <c r="H14" s="747">
        <v>0</v>
      </c>
      <c r="I14" s="747">
        <v>1</v>
      </c>
      <c r="J14" s="747">
        <v>0</v>
      </c>
      <c r="K14" s="794">
        <f t="shared" si="2"/>
        <v>1</v>
      </c>
      <c r="L14" s="764">
        <f t="shared" ca="1" si="3"/>
        <v>4900</v>
      </c>
      <c r="M14" s="795">
        <f t="shared" ca="1" si="0"/>
        <v>4900</v>
      </c>
      <c r="N14" s="834"/>
      <c r="O14" s="730"/>
    </row>
    <row r="15" spans="1:15">
      <c r="A15" s="723">
        <v>10</v>
      </c>
      <c r="B15" s="790" t="s">
        <v>2598</v>
      </c>
      <c r="C15" s="791" t="s">
        <v>2595</v>
      </c>
      <c r="D15" s="747">
        <v>0</v>
      </c>
      <c r="E15" s="738">
        <v>1</v>
      </c>
      <c r="F15" s="793">
        <f t="shared" ca="1" si="1"/>
        <v>4900</v>
      </c>
      <c r="G15" s="747">
        <v>0</v>
      </c>
      <c r="H15" s="747">
        <v>0</v>
      </c>
      <c r="I15" s="747">
        <v>1</v>
      </c>
      <c r="J15" s="747">
        <v>0</v>
      </c>
      <c r="K15" s="794">
        <f t="shared" si="2"/>
        <v>1</v>
      </c>
      <c r="L15" s="764">
        <f t="shared" ca="1" si="3"/>
        <v>4900</v>
      </c>
      <c r="M15" s="795">
        <f t="shared" ca="1" si="0"/>
        <v>4900</v>
      </c>
      <c r="N15" s="834"/>
      <c r="O15" s="730"/>
    </row>
    <row r="16" spans="1:15">
      <c r="A16" s="723">
        <v>11</v>
      </c>
      <c r="B16" s="790" t="s">
        <v>2599</v>
      </c>
      <c r="C16" s="791" t="s">
        <v>41</v>
      </c>
      <c r="D16" s="747">
        <v>0</v>
      </c>
      <c r="E16" s="738">
        <v>1</v>
      </c>
      <c r="F16" s="793">
        <f t="shared" ca="1" si="1"/>
        <v>1800</v>
      </c>
      <c r="G16" s="747">
        <v>0</v>
      </c>
      <c r="H16" s="747">
        <v>0</v>
      </c>
      <c r="I16" s="747">
        <v>1</v>
      </c>
      <c r="J16" s="747">
        <v>0</v>
      </c>
      <c r="K16" s="794">
        <f t="shared" si="2"/>
        <v>1</v>
      </c>
      <c r="L16" s="764">
        <f t="shared" ca="1" si="3"/>
        <v>1800</v>
      </c>
      <c r="M16" s="795">
        <f t="shared" ca="1" si="0"/>
        <v>1800</v>
      </c>
      <c r="N16" s="834"/>
      <c r="O16" s="730"/>
    </row>
    <row r="17" spans="1:15">
      <c r="A17" s="723">
        <v>12</v>
      </c>
      <c r="B17" s="790" t="s">
        <v>2600</v>
      </c>
      <c r="C17" s="791" t="s">
        <v>2595</v>
      </c>
      <c r="D17" s="747">
        <v>0</v>
      </c>
      <c r="E17" s="738">
        <v>1</v>
      </c>
      <c r="F17" s="793">
        <f t="shared" ca="1" si="1"/>
        <v>4800</v>
      </c>
      <c r="G17" s="747">
        <v>0</v>
      </c>
      <c r="H17" s="747">
        <v>0</v>
      </c>
      <c r="I17" s="747">
        <v>1</v>
      </c>
      <c r="J17" s="747">
        <v>0</v>
      </c>
      <c r="K17" s="794">
        <f t="shared" si="2"/>
        <v>1</v>
      </c>
      <c r="L17" s="764">
        <f t="shared" ca="1" si="3"/>
        <v>4800</v>
      </c>
      <c r="M17" s="795">
        <f t="shared" ca="1" si="0"/>
        <v>4800</v>
      </c>
      <c r="N17" s="834"/>
      <c r="O17" s="730"/>
    </row>
    <row r="18" spans="1:15">
      <c r="A18" s="723">
        <v>13</v>
      </c>
      <c r="B18" s="790" t="s">
        <v>2601</v>
      </c>
      <c r="C18" s="791" t="s">
        <v>2593</v>
      </c>
      <c r="D18" s="747">
        <v>0</v>
      </c>
      <c r="E18" s="738">
        <v>1</v>
      </c>
      <c r="F18" s="793">
        <f t="shared" ca="1" si="1"/>
        <v>1800</v>
      </c>
      <c r="G18" s="747">
        <v>0</v>
      </c>
      <c r="H18" s="747">
        <v>0</v>
      </c>
      <c r="I18" s="747">
        <v>1</v>
      </c>
      <c r="J18" s="747">
        <v>0</v>
      </c>
      <c r="K18" s="794">
        <f t="shared" si="2"/>
        <v>1</v>
      </c>
      <c r="L18" s="764">
        <f t="shared" ca="1" si="3"/>
        <v>1800</v>
      </c>
      <c r="M18" s="795">
        <f t="shared" ca="1" si="0"/>
        <v>1800</v>
      </c>
      <c r="N18" s="834"/>
      <c r="O18" s="730"/>
    </row>
    <row r="19" spans="1:15">
      <c r="A19" s="723">
        <v>14</v>
      </c>
      <c r="B19" s="790" t="s">
        <v>2602</v>
      </c>
      <c r="C19" s="791" t="s">
        <v>25</v>
      </c>
      <c r="D19" s="747">
        <v>0</v>
      </c>
      <c r="E19" s="738">
        <v>1</v>
      </c>
      <c r="F19" s="793">
        <f t="shared" ca="1" si="1"/>
        <v>300</v>
      </c>
      <c r="G19" s="747">
        <v>0</v>
      </c>
      <c r="H19" s="747">
        <v>0</v>
      </c>
      <c r="I19" s="747">
        <v>1</v>
      </c>
      <c r="J19" s="747">
        <v>0</v>
      </c>
      <c r="K19" s="794">
        <f t="shared" si="2"/>
        <v>1</v>
      </c>
      <c r="L19" s="764">
        <f t="shared" ca="1" si="3"/>
        <v>300</v>
      </c>
      <c r="M19" s="795">
        <f t="shared" ca="1" si="0"/>
        <v>300</v>
      </c>
      <c r="N19" s="834"/>
      <c r="O19" s="730"/>
    </row>
    <row r="20" spans="1:15">
      <c r="A20" s="723">
        <v>15</v>
      </c>
      <c r="B20" s="790" t="s">
        <v>2603</v>
      </c>
      <c r="C20" s="791" t="s">
        <v>25</v>
      </c>
      <c r="D20" s="747">
        <v>0</v>
      </c>
      <c r="E20" s="738">
        <v>5</v>
      </c>
      <c r="F20" s="793">
        <f t="shared" ca="1" si="1"/>
        <v>1750</v>
      </c>
      <c r="G20" s="747">
        <v>0</v>
      </c>
      <c r="H20" s="747">
        <v>3</v>
      </c>
      <c r="I20" s="747">
        <v>2</v>
      </c>
      <c r="J20" s="747">
        <v>0</v>
      </c>
      <c r="K20" s="794">
        <f t="shared" si="2"/>
        <v>5</v>
      </c>
      <c r="L20" s="764">
        <f t="shared" ca="1" si="3"/>
        <v>8750</v>
      </c>
      <c r="M20" s="795">
        <f t="shared" ca="1" si="0"/>
        <v>8750</v>
      </c>
      <c r="N20" s="834"/>
      <c r="O20" s="730"/>
    </row>
    <row r="21" spans="1:15">
      <c r="A21" s="723">
        <v>16</v>
      </c>
      <c r="B21" s="790" t="s">
        <v>2604</v>
      </c>
      <c r="C21" s="791" t="s">
        <v>2595</v>
      </c>
      <c r="D21" s="747">
        <v>0</v>
      </c>
      <c r="E21" s="738">
        <v>7</v>
      </c>
      <c r="F21" s="793">
        <f t="shared" ca="1" si="1"/>
        <v>4000</v>
      </c>
      <c r="G21" s="747">
        <v>0</v>
      </c>
      <c r="H21" s="747">
        <v>0</v>
      </c>
      <c r="I21" s="747">
        <v>7</v>
      </c>
      <c r="J21" s="747">
        <v>0</v>
      </c>
      <c r="K21" s="794">
        <f t="shared" si="2"/>
        <v>7</v>
      </c>
      <c r="L21" s="764">
        <f t="shared" ca="1" si="3"/>
        <v>28000</v>
      </c>
      <c r="M21" s="795">
        <f t="shared" ca="1" si="0"/>
        <v>28000</v>
      </c>
      <c r="N21" s="834"/>
      <c r="O21" s="730"/>
    </row>
    <row r="22" spans="1:15">
      <c r="A22" s="723">
        <v>17</v>
      </c>
      <c r="B22" s="790" t="s">
        <v>2605</v>
      </c>
      <c r="C22" s="791" t="s">
        <v>2606</v>
      </c>
      <c r="D22" s="747">
        <v>0</v>
      </c>
      <c r="E22" s="738">
        <v>7</v>
      </c>
      <c r="F22" s="793">
        <f t="shared" ca="1" si="1"/>
        <v>500</v>
      </c>
      <c r="G22" s="747">
        <v>0</v>
      </c>
      <c r="H22" s="747">
        <v>0</v>
      </c>
      <c r="I22" s="747">
        <v>7</v>
      </c>
      <c r="J22" s="747">
        <v>0</v>
      </c>
      <c r="K22" s="794">
        <f t="shared" si="2"/>
        <v>7</v>
      </c>
      <c r="L22" s="764">
        <f ca="1">F22*K22</f>
        <v>3500</v>
      </c>
      <c r="M22" s="795">
        <f t="shared" ca="1" si="0"/>
        <v>3500</v>
      </c>
      <c r="N22" s="834"/>
      <c r="O22" s="730"/>
    </row>
    <row r="23" spans="1:15">
      <c r="A23" s="723">
        <v>18</v>
      </c>
      <c r="B23" s="790" t="s">
        <v>2607</v>
      </c>
      <c r="C23" s="791" t="s">
        <v>2595</v>
      </c>
      <c r="D23" s="747">
        <v>0</v>
      </c>
      <c r="E23" s="738">
        <v>1</v>
      </c>
      <c r="F23" s="793">
        <f t="shared" ca="1" si="1"/>
        <v>2100</v>
      </c>
      <c r="G23" s="747">
        <v>1</v>
      </c>
      <c r="H23" s="747">
        <v>0</v>
      </c>
      <c r="I23" s="747">
        <v>0</v>
      </c>
      <c r="J23" s="747">
        <v>0</v>
      </c>
      <c r="K23" s="794">
        <f t="shared" si="2"/>
        <v>1</v>
      </c>
      <c r="L23" s="764">
        <f t="shared" ref="L23:L31" ca="1" si="4">+F23*K23</f>
        <v>2100</v>
      </c>
      <c r="M23" s="795">
        <f t="shared" ca="1" si="0"/>
        <v>2100</v>
      </c>
      <c r="N23" s="834"/>
      <c r="O23" s="730"/>
    </row>
    <row r="24" spans="1:15">
      <c r="A24" s="723">
        <v>19</v>
      </c>
      <c r="B24" s="790" t="s">
        <v>2608</v>
      </c>
      <c r="C24" s="791" t="s">
        <v>2595</v>
      </c>
      <c r="D24" s="747">
        <v>0</v>
      </c>
      <c r="E24" s="738">
        <v>1</v>
      </c>
      <c r="F24" s="793">
        <f t="shared" ca="1" si="1"/>
        <v>2800</v>
      </c>
      <c r="G24" s="747">
        <v>1</v>
      </c>
      <c r="H24" s="747">
        <v>0</v>
      </c>
      <c r="I24" s="747">
        <v>0</v>
      </c>
      <c r="J24" s="747">
        <v>0</v>
      </c>
      <c r="K24" s="794">
        <f t="shared" si="2"/>
        <v>1</v>
      </c>
      <c r="L24" s="764">
        <f t="shared" ca="1" si="4"/>
        <v>2800</v>
      </c>
      <c r="M24" s="795">
        <f t="shared" ca="1" si="0"/>
        <v>2800</v>
      </c>
      <c r="N24" s="834"/>
      <c r="O24" s="730"/>
    </row>
    <row r="25" spans="1:15">
      <c r="A25" s="723">
        <v>20</v>
      </c>
      <c r="B25" s="790" t="s">
        <v>2609</v>
      </c>
      <c r="C25" s="791" t="s">
        <v>2530</v>
      </c>
      <c r="D25" s="747">
        <v>0</v>
      </c>
      <c r="E25" s="738">
        <v>1</v>
      </c>
      <c r="F25" s="793">
        <f t="shared" ca="1" si="1"/>
        <v>1500</v>
      </c>
      <c r="G25" s="747">
        <v>0</v>
      </c>
      <c r="H25" s="747">
        <v>1</v>
      </c>
      <c r="I25" s="747">
        <v>0</v>
      </c>
      <c r="J25" s="747">
        <v>0</v>
      </c>
      <c r="K25" s="794">
        <f t="shared" si="2"/>
        <v>1</v>
      </c>
      <c r="L25" s="764">
        <f t="shared" ca="1" si="4"/>
        <v>1500</v>
      </c>
      <c r="M25" s="795">
        <f t="shared" ca="1" si="0"/>
        <v>1500</v>
      </c>
      <c r="N25" s="834"/>
      <c r="O25" s="730"/>
    </row>
    <row r="26" spans="1:15">
      <c r="A26" s="723">
        <v>21</v>
      </c>
      <c r="B26" s="790" t="s">
        <v>2610</v>
      </c>
      <c r="C26" s="791" t="s">
        <v>2611</v>
      </c>
      <c r="D26" s="747">
        <v>0</v>
      </c>
      <c r="E26" s="738">
        <v>1</v>
      </c>
      <c r="F26" s="793">
        <f t="shared" ca="1" si="1"/>
        <v>600</v>
      </c>
      <c r="G26" s="747">
        <v>0</v>
      </c>
      <c r="H26" s="747">
        <v>1</v>
      </c>
      <c r="I26" s="747">
        <v>0</v>
      </c>
      <c r="J26" s="747">
        <v>0</v>
      </c>
      <c r="K26" s="794">
        <f t="shared" si="2"/>
        <v>1</v>
      </c>
      <c r="L26" s="764">
        <f t="shared" ca="1" si="4"/>
        <v>600</v>
      </c>
      <c r="M26" s="795">
        <f t="shared" ca="1" si="0"/>
        <v>600</v>
      </c>
      <c r="N26" s="834"/>
      <c r="O26" s="730"/>
    </row>
    <row r="27" spans="1:15">
      <c r="A27" s="723">
        <v>22</v>
      </c>
      <c r="B27" s="790" t="s">
        <v>2612</v>
      </c>
      <c r="C27" s="791" t="s">
        <v>2613</v>
      </c>
      <c r="D27" s="747">
        <v>0</v>
      </c>
      <c r="E27" s="738">
        <v>5</v>
      </c>
      <c r="F27" s="793">
        <f t="shared" ca="1" si="1"/>
        <v>180</v>
      </c>
      <c r="G27" s="747">
        <v>0</v>
      </c>
      <c r="H27" s="747">
        <v>5</v>
      </c>
      <c r="I27" s="747">
        <v>0</v>
      </c>
      <c r="J27" s="747">
        <v>0</v>
      </c>
      <c r="K27" s="794">
        <f t="shared" si="2"/>
        <v>5</v>
      </c>
      <c r="L27" s="764">
        <f t="shared" ca="1" si="4"/>
        <v>900</v>
      </c>
      <c r="M27" s="795">
        <f t="shared" ca="1" si="0"/>
        <v>900</v>
      </c>
      <c r="N27" s="834"/>
      <c r="O27" s="730"/>
    </row>
    <row r="28" spans="1:15">
      <c r="A28" s="723">
        <v>23</v>
      </c>
      <c r="B28" s="790" t="s">
        <v>2614</v>
      </c>
      <c r="C28" s="802" t="s">
        <v>2593</v>
      </c>
      <c r="D28" s="747">
        <v>0</v>
      </c>
      <c r="E28" s="835">
        <v>5</v>
      </c>
      <c r="F28" s="793">
        <f t="shared" ca="1" si="1"/>
        <v>400</v>
      </c>
      <c r="G28" s="747">
        <v>0</v>
      </c>
      <c r="H28" s="803">
        <v>0</v>
      </c>
      <c r="I28" s="803">
        <v>5</v>
      </c>
      <c r="J28" s="747">
        <v>0</v>
      </c>
      <c r="K28" s="794">
        <f t="shared" si="2"/>
        <v>5</v>
      </c>
      <c r="L28" s="764">
        <f t="shared" ca="1" si="4"/>
        <v>2000</v>
      </c>
      <c r="M28" s="795">
        <f t="shared" ca="1" si="0"/>
        <v>2000</v>
      </c>
      <c r="N28" s="834"/>
      <c r="O28" s="730"/>
    </row>
    <row r="29" spans="1:15">
      <c r="A29" s="723">
        <v>24</v>
      </c>
      <c r="B29" s="801" t="s">
        <v>2615</v>
      </c>
      <c r="C29" s="802" t="s">
        <v>2593</v>
      </c>
      <c r="D29" s="747">
        <v>0</v>
      </c>
      <c r="E29" s="835">
        <v>1</v>
      </c>
      <c r="F29" s="793">
        <v>1000</v>
      </c>
      <c r="G29" s="747">
        <v>0</v>
      </c>
      <c r="H29" s="803">
        <v>1</v>
      </c>
      <c r="I29" s="747">
        <v>0</v>
      </c>
      <c r="J29" s="747">
        <v>0</v>
      </c>
      <c r="K29" s="836">
        <f>H29</f>
        <v>1</v>
      </c>
      <c r="L29" s="764">
        <f t="shared" si="4"/>
        <v>1000</v>
      </c>
      <c r="M29" s="795">
        <f t="shared" si="0"/>
        <v>1000</v>
      </c>
      <c r="N29" s="834"/>
      <c r="O29" s="730"/>
    </row>
    <row r="30" spans="1:15">
      <c r="A30" s="723">
        <v>25</v>
      </c>
      <c r="B30" s="801" t="s">
        <v>2616</v>
      </c>
      <c r="C30" s="802" t="s">
        <v>2593</v>
      </c>
      <c r="D30" s="747">
        <v>0</v>
      </c>
      <c r="E30" s="835">
        <v>1</v>
      </c>
      <c r="F30" s="793">
        <v>1400</v>
      </c>
      <c r="G30" s="747">
        <v>0</v>
      </c>
      <c r="H30" s="803">
        <v>1</v>
      </c>
      <c r="I30" s="747">
        <v>0</v>
      </c>
      <c r="J30" s="747">
        <v>0</v>
      </c>
      <c r="K30" s="836">
        <f>H30</f>
        <v>1</v>
      </c>
      <c r="L30" s="764">
        <f t="shared" si="4"/>
        <v>1400</v>
      </c>
      <c r="M30" s="795">
        <f t="shared" si="0"/>
        <v>1400</v>
      </c>
      <c r="N30" s="834"/>
      <c r="O30" s="730"/>
    </row>
    <row r="31" spans="1:15">
      <c r="A31" s="723">
        <v>26</v>
      </c>
      <c r="B31" s="753" t="s">
        <v>2617</v>
      </c>
      <c r="C31" s="738" t="s">
        <v>41</v>
      </c>
      <c r="D31" s="741">
        <v>0</v>
      </c>
      <c r="E31" s="738">
        <v>1</v>
      </c>
      <c r="F31" s="758">
        <v>8000</v>
      </c>
      <c r="G31" s="741">
        <v>0</v>
      </c>
      <c r="H31" s="741">
        <v>1</v>
      </c>
      <c r="I31" s="744">
        <v>0</v>
      </c>
      <c r="J31" s="744">
        <v>0</v>
      </c>
      <c r="K31" s="738">
        <f>E31</f>
        <v>1</v>
      </c>
      <c r="L31" s="764">
        <f t="shared" si="4"/>
        <v>8000</v>
      </c>
      <c r="M31" s="795">
        <f t="shared" si="0"/>
        <v>8000</v>
      </c>
      <c r="N31" s="834"/>
      <c r="O31" s="730"/>
    </row>
    <row r="32" spans="1:15" ht="23.25" customHeight="1">
      <c r="A32" s="723"/>
      <c r="B32" s="821"/>
      <c r="C32" s="815"/>
      <c r="D32" s="816"/>
      <c r="E32" s="817"/>
      <c r="F32" s="818"/>
      <c r="G32" s="816"/>
      <c r="H32" s="816"/>
      <c r="I32" s="816"/>
      <c r="J32" s="816"/>
      <c r="K32" s="819"/>
      <c r="L32" s="818">
        <f ca="1">SUM(L6:L31)</f>
        <v>105050</v>
      </c>
      <c r="M32" s="787">
        <f ca="1">SUM(M6:M31)</f>
        <v>105050</v>
      </c>
      <c r="N32" s="788"/>
      <c r="O32" s="789"/>
    </row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O134"/>
  <sheetViews>
    <sheetView workbookViewId="0">
      <selection sqref="A1:O1"/>
    </sheetView>
  </sheetViews>
  <sheetFormatPr defaultRowHeight="24"/>
  <cols>
    <col min="1" max="1" width="5.125" style="655" customWidth="1"/>
    <col min="2" max="2" width="38.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8.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8.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8.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8.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8.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8.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8.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8.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8.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8.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8.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8.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8.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8.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8.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8.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8.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8.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8.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8.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8.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8.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8.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8.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8.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8.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8.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8.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8.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8.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8.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8.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8.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8.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8.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8.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8.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8.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8.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8.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8.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8.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8.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8.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8.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8.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8.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8.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8.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8.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8.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8.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8.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8.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8.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8.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8.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8.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8.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8.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8.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8.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8.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3021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837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838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839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840">
        <v>1</v>
      </c>
      <c r="B6" s="724" t="s">
        <v>2618</v>
      </c>
      <c r="C6" s="841" t="s">
        <v>2619</v>
      </c>
      <c r="D6" s="813">
        <v>7</v>
      </c>
      <c r="E6" s="813">
        <v>16</v>
      </c>
      <c r="F6" s="842">
        <v>700</v>
      </c>
      <c r="G6" s="813">
        <v>4</v>
      </c>
      <c r="H6" s="813">
        <v>4</v>
      </c>
      <c r="I6" s="813">
        <v>4</v>
      </c>
      <c r="J6" s="813">
        <v>4</v>
      </c>
      <c r="K6" s="843">
        <f>SUM(G6:J6)</f>
        <v>16</v>
      </c>
      <c r="L6" s="842">
        <f>+F6*K6</f>
        <v>11200</v>
      </c>
      <c r="M6" s="795">
        <f>+L6</f>
        <v>11200</v>
      </c>
      <c r="N6" s="834"/>
      <c r="O6" s="730"/>
    </row>
    <row r="7" spans="1:15">
      <c r="A7" s="840">
        <v>2</v>
      </c>
      <c r="B7" s="724" t="s">
        <v>2620</v>
      </c>
      <c r="C7" s="841" t="s">
        <v>2619</v>
      </c>
      <c r="D7" s="813">
        <v>1</v>
      </c>
      <c r="E7" s="813">
        <v>12.666666666666666</v>
      </c>
      <c r="F7" s="842">
        <v>450</v>
      </c>
      <c r="G7" s="813">
        <v>4</v>
      </c>
      <c r="H7" s="813">
        <v>3</v>
      </c>
      <c r="I7" s="813">
        <v>3</v>
      </c>
      <c r="J7" s="813">
        <v>3</v>
      </c>
      <c r="K7" s="843">
        <f t="shared" ref="K7:K70" si="0">SUM(G7:J7)</f>
        <v>13</v>
      </c>
      <c r="L7" s="842">
        <f t="shared" ref="L7:L70" si="1">+F7*K7</f>
        <v>5850</v>
      </c>
      <c r="M7" s="795">
        <f t="shared" ref="M7:M70" si="2">+L7</f>
        <v>5850</v>
      </c>
      <c r="N7" s="834"/>
      <c r="O7" s="730"/>
    </row>
    <row r="8" spans="1:15">
      <c r="A8" s="840">
        <v>3</v>
      </c>
      <c r="B8" s="724" t="s">
        <v>2621</v>
      </c>
      <c r="C8" s="841" t="s">
        <v>2619</v>
      </c>
      <c r="D8" s="813">
        <v>2</v>
      </c>
      <c r="E8" s="813">
        <v>14</v>
      </c>
      <c r="F8" s="842">
        <v>450</v>
      </c>
      <c r="G8" s="813">
        <v>4</v>
      </c>
      <c r="H8" s="813">
        <v>4</v>
      </c>
      <c r="I8" s="813">
        <v>3</v>
      </c>
      <c r="J8" s="813">
        <v>3</v>
      </c>
      <c r="K8" s="843">
        <f t="shared" si="0"/>
        <v>14</v>
      </c>
      <c r="L8" s="842">
        <f t="shared" si="1"/>
        <v>6300</v>
      </c>
      <c r="M8" s="795">
        <f t="shared" si="2"/>
        <v>6300</v>
      </c>
      <c r="N8" s="834"/>
      <c r="O8" s="730"/>
    </row>
    <row r="9" spans="1:15">
      <c r="A9" s="840">
        <v>4</v>
      </c>
      <c r="B9" s="724" t="s">
        <v>2622</v>
      </c>
      <c r="C9" s="841" t="s">
        <v>2619</v>
      </c>
      <c r="D9" s="813">
        <v>3</v>
      </c>
      <c r="E9" s="813">
        <v>12.333333333333334</v>
      </c>
      <c r="F9" s="842">
        <v>450</v>
      </c>
      <c r="G9" s="813">
        <v>3</v>
      </c>
      <c r="H9" s="813">
        <v>3</v>
      </c>
      <c r="I9" s="813">
        <v>3</v>
      </c>
      <c r="J9" s="813">
        <v>3</v>
      </c>
      <c r="K9" s="843">
        <f t="shared" si="0"/>
        <v>12</v>
      </c>
      <c r="L9" s="842">
        <f t="shared" si="1"/>
        <v>5400</v>
      </c>
      <c r="M9" s="795">
        <f t="shared" si="2"/>
        <v>5400</v>
      </c>
      <c r="N9" s="834"/>
      <c r="O9" s="730"/>
    </row>
    <row r="10" spans="1:15">
      <c r="A10" s="840">
        <v>5</v>
      </c>
      <c r="B10" s="724" t="s">
        <v>2623</v>
      </c>
      <c r="C10" s="841" t="s">
        <v>225</v>
      </c>
      <c r="D10" s="813">
        <v>6</v>
      </c>
      <c r="E10" s="813">
        <v>4</v>
      </c>
      <c r="F10" s="842">
        <v>2600</v>
      </c>
      <c r="G10" s="813">
        <v>0</v>
      </c>
      <c r="H10" s="813">
        <v>0</v>
      </c>
      <c r="I10" s="813">
        <v>4</v>
      </c>
      <c r="J10" s="813">
        <v>0</v>
      </c>
      <c r="K10" s="843">
        <f t="shared" si="0"/>
        <v>4</v>
      </c>
      <c r="L10" s="842">
        <f t="shared" si="1"/>
        <v>10400</v>
      </c>
      <c r="M10" s="795">
        <f t="shared" si="2"/>
        <v>10400</v>
      </c>
      <c r="N10" s="834"/>
      <c r="O10" s="730"/>
    </row>
    <row r="11" spans="1:15">
      <c r="A11" s="840">
        <v>6</v>
      </c>
      <c r="B11" s="724" t="s">
        <v>2624</v>
      </c>
      <c r="C11" s="841" t="s">
        <v>225</v>
      </c>
      <c r="D11" s="813">
        <v>1</v>
      </c>
      <c r="E11" s="813">
        <v>40</v>
      </c>
      <c r="F11" s="842">
        <v>130</v>
      </c>
      <c r="G11" s="813">
        <v>10</v>
      </c>
      <c r="H11" s="813">
        <v>10</v>
      </c>
      <c r="I11" s="813">
        <v>10</v>
      </c>
      <c r="J11" s="813">
        <v>10</v>
      </c>
      <c r="K11" s="843">
        <f t="shared" si="0"/>
        <v>40</v>
      </c>
      <c r="L11" s="842">
        <f t="shared" si="1"/>
        <v>5200</v>
      </c>
      <c r="M11" s="795">
        <f t="shared" si="2"/>
        <v>5200</v>
      </c>
      <c r="N11" s="834"/>
      <c r="O11" s="730"/>
    </row>
    <row r="12" spans="1:15">
      <c r="A12" s="840">
        <v>7</v>
      </c>
      <c r="B12" s="724" t="s">
        <v>2625</v>
      </c>
      <c r="C12" s="841" t="s">
        <v>225</v>
      </c>
      <c r="D12" s="813">
        <v>3</v>
      </c>
      <c r="E12" s="813">
        <v>1.6666666666666667</v>
      </c>
      <c r="F12" s="842">
        <v>1500</v>
      </c>
      <c r="G12" s="813">
        <v>1</v>
      </c>
      <c r="H12" s="813">
        <v>0</v>
      </c>
      <c r="I12" s="813">
        <v>1</v>
      </c>
      <c r="J12" s="813">
        <v>0</v>
      </c>
      <c r="K12" s="843">
        <f t="shared" si="0"/>
        <v>2</v>
      </c>
      <c r="L12" s="842">
        <f t="shared" si="1"/>
        <v>3000</v>
      </c>
      <c r="M12" s="795">
        <f t="shared" si="2"/>
        <v>3000</v>
      </c>
      <c r="N12" s="834"/>
      <c r="O12" s="730"/>
    </row>
    <row r="13" spans="1:15">
      <c r="A13" s="840">
        <v>8</v>
      </c>
      <c r="B13" s="724" t="s">
        <v>2626</v>
      </c>
      <c r="C13" s="841" t="s">
        <v>373</v>
      </c>
      <c r="D13" s="813">
        <v>0</v>
      </c>
      <c r="E13" s="813">
        <v>50</v>
      </c>
      <c r="F13" s="842">
        <v>6</v>
      </c>
      <c r="G13" s="813">
        <v>0</v>
      </c>
      <c r="H13" s="813">
        <v>50</v>
      </c>
      <c r="I13" s="813">
        <v>0</v>
      </c>
      <c r="J13" s="813">
        <v>0</v>
      </c>
      <c r="K13" s="843">
        <f t="shared" si="0"/>
        <v>50</v>
      </c>
      <c r="L13" s="842">
        <f t="shared" si="1"/>
        <v>300</v>
      </c>
      <c r="M13" s="795">
        <f t="shared" si="2"/>
        <v>300</v>
      </c>
      <c r="N13" s="834"/>
      <c r="O13" s="730"/>
    </row>
    <row r="14" spans="1:15">
      <c r="A14" s="840">
        <v>9</v>
      </c>
      <c r="B14" s="724" t="s">
        <v>2627</v>
      </c>
      <c r="C14" s="841" t="s">
        <v>2271</v>
      </c>
      <c r="D14" s="813">
        <v>9</v>
      </c>
      <c r="E14" s="813">
        <v>48</v>
      </c>
      <c r="F14" s="842">
        <v>150</v>
      </c>
      <c r="G14" s="813">
        <v>24</v>
      </c>
      <c r="H14" s="813">
        <v>0</v>
      </c>
      <c r="I14" s="813">
        <v>24</v>
      </c>
      <c r="J14" s="813">
        <v>0</v>
      </c>
      <c r="K14" s="843">
        <f t="shared" si="0"/>
        <v>48</v>
      </c>
      <c r="L14" s="842">
        <f t="shared" si="1"/>
        <v>7200</v>
      </c>
      <c r="M14" s="795">
        <f t="shared" si="2"/>
        <v>7200</v>
      </c>
      <c r="N14" s="834"/>
      <c r="O14" s="730"/>
    </row>
    <row r="15" spans="1:15">
      <c r="A15" s="840">
        <v>10</v>
      </c>
      <c r="B15" s="724" t="s">
        <v>2628</v>
      </c>
      <c r="C15" s="841" t="s">
        <v>225</v>
      </c>
      <c r="D15" s="813">
        <v>2</v>
      </c>
      <c r="E15" s="813">
        <v>40</v>
      </c>
      <c r="F15" s="842">
        <v>750</v>
      </c>
      <c r="G15" s="813">
        <v>10</v>
      </c>
      <c r="H15" s="813">
        <v>10</v>
      </c>
      <c r="I15" s="813">
        <v>10</v>
      </c>
      <c r="J15" s="813">
        <v>10</v>
      </c>
      <c r="K15" s="843">
        <f t="shared" si="0"/>
        <v>40</v>
      </c>
      <c r="L15" s="842">
        <f t="shared" si="1"/>
        <v>30000</v>
      </c>
      <c r="M15" s="795">
        <f t="shared" si="2"/>
        <v>30000</v>
      </c>
      <c r="N15" s="834"/>
      <c r="O15" s="730"/>
    </row>
    <row r="16" spans="1:15">
      <c r="A16" s="840">
        <v>11</v>
      </c>
      <c r="B16" s="724" t="s">
        <v>2629</v>
      </c>
      <c r="C16" s="841" t="s">
        <v>225</v>
      </c>
      <c r="D16" s="813">
        <v>6</v>
      </c>
      <c r="E16" s="813">
        <v>40</v>
      </c>
      <c r="F16" s="842">
        <v>850</v>
      </c>
      <c r="G16" s="813">
        <v>10</v>
      </c>
      <c r="H16" s="813">
        <v>10</v>
      </c>
      <c r="I16" s="813">
        <v>10</v>
      </c>
      <c r="J16" s="813">
        <v>10</v>
      </c>
      <c r="K16" s="843">
        <f t="shared" si="0"/>
        <v>40</v>
      </c>
      <c r="L16" s="842">
        <f t="shared" si="1"/>
        <v>34000</v>
      </c>
      <c r="M16" s="795">
        <f t="shared" si="2"/>
        <v>34000</v>
      </c>
      <c r="N16" s="834"/>
      <c r="O16" s="730"/>
    </row>
    <row r="17" spans="1:15">
      <c r="A17" s="840">
        <v>12</v>
      </c>
      <c r="B17" s="724" t="s">
        <v>2630</v>
      </c>
      <c r="C17" s="841" t="s">
        <v>293</v>
      </c>
      <c r="D17" s="813">
        <v>8</v>
      </c>
      <c r="E17" s="813">
        <v>20</v>
      </c>
      <c r="F17" s="842">
        <v>240</v>
      </c>
      <c r="G17" s="813">
        <v>0</v>
      </c>
      <c r="H17" s="813">
        <v>10</v>
      </c>
      <c r="I17" s="813">
        <v>0</v>
      </c>
      <c r="J17" s="813">
        <v>10</v>
      </c>
      <c r="K17" s="843">
        <f t="shared" si="0"/>
        <v>20</v>
      </c>
      <c r="L17" s="842">
        <f t="shared" si="1"/>
        <v>4800</v>
      </c>
      <c r="M17" s="795">
        <f t="shared" si="2"/>
        <v>4800</v>
      </c>
      <c r="N17" s="834"/>
      <c r="O17" s="730"/>
    </row>
    <row r="18" spans="1:15">
      <c r="A18" s="840">
        <v>13</v>
      </c>
      <c r="B18" s="724" t="s">
        <v>2631</v>
      </c>
      <c r="C18" s="841" t="s">
        <v>293</v>
      </c>
      <c r="D18" s="813">
        <v>10</v>
      </c>
      <c r="E18" s="813">
        <v>20</v>
      </c>
      <c r="F18" s="842">
        <v>240</v>
      </c>
      <c r="G18" s="813">
        <v>0</v>
      </c>
      <c r="H18" s="813">
        <v>10</v>
      </c>
      <c r="I18" s="813">
        <v>0</v>
      </c>
      <c r="J18" s="813">
        <v>10</v>
      </c>
      <c r="K18" s="843">
        <f t="shared" si="0"/>
        <v>20</v>
      </c>
      <c r="L18" s="842">
        <f t="shared" si="1"/>
        <v>4800</v>
      </c>
      <c r="M18" s="795">
        <f t="shared" si="2"/>
        <v>4800</v>
      </c>
      <c r="N18" s="834"/>
      <c r="O18" s="730"/>
    </row>
    <row r="19" spans="1:15">
      <c r="A19" s="840">
        <v>14</v>
      </c>
      <c r="B19" s="724" t="s">
        <v>2632</v>
      </c>
      <c r="C19" s="841" t="s">
        <v>293</v>
      </c>
      <c r="D19" s="813">
        <v>8</v>
      </c>
      <c r="E19" s="813">
        <v>20</v>
      </c>
      <c r="F19" s="842">
        <v>240</v>
      </c>
      <c r="G19" s="813">
        <v>0</v>
      </c>
      <c r="H19" s="813">
        <v>10</v>
      </c>
      <c r="I19" s="813">
        <v>0</v>
      </c>
      <c r="J19" s="813">
        <v>10</v>
      </c>
      <c r="K19" s="843">
        <f t="shared" si="0"/>
        <v>20</v>
      </c>
      <c r="L19" s="842">
        <f t="shared" si="1"/>
        <v>4800</v>
      </c>
      <c r="M19" s="795">
        <f t="shared" si="2"/>
        <v>4800</v>
      </c>
      <c r="N19" s="834"/>
      <c r="O19" s="730"/>
    </row>
    <row r="20" spans="1:15">
      <c r="A20" s="840">
        <v>15</v>
      </c>
      <c r="B20" s="724" t="s">
        <v>2633</v>
      </c>
      <c r="C20" s="841" t="s">
        <v>293</v>
      </c>
      <c r="D20" s="813">
        <v>9</v>
      </c>
      <c r="E20" s="813">
        <v>20</v>
      </c>
      <c r="F20" s="842">
        <v>240</v>
      </c>
      <c r="G20" s="813">
        <v>0</v>
      </c>
      <c r="H20" s="813">
        <v>10</v>
      </c>
      <c r="I20" s="813">
        <v>0</v>
      </c>
      <c r="J20" s="813">
        <v>10</v>
      </c>
      <c r="K20" s="843">
        <f t="shared" si="0"/>
        <v>20</v>
      </c>
      <c r="L20" s="842">
        <f t="shared" si="1"/>
        <v>4800</v>
      </c>
      <c r="M20" s="795">
        <f t="shared" si="2"/>
        <v>4800</v>
      </c>
      <c r="N20" s="834"/>
      <c r="O20" s="730"/>
    </row>
    <row r="21" spans="1:15">
      <c r="A21" s="840">
        <v>16</v>
      </c>
      <c r="B21" s="724" t="s">
        <v>2634</v>
      </c>
      <c r="C21" s="841" t="s">
        <v>225</v>
      </c>
      <c r="D21" s="813">
        <v>1</v>
      </c>
      <c r="E21" s="813">
        <v>24</v>
      </c>
      <c r="F21" s="842">
        <v>2900</v>
      </c>
      <c r="G21" s="813">
        <v>12</v>
      </c>
      <c r="H21" s="813">
        <v>0</v>
      </c>
      <c r="I21" s="813">
        <v>12</v>
      </c>
      <c r="J21" s="813">
        <v>0</v>
      </c>
      <c r="K21" s="843">
        <f t="shared" si="0"/>
        <v>24</v>
      </c>
      <c r="L21" s="842">
        <f t="shared" si="1"/>
        <v>69600</v>
      </c>
      <c r="M21" s="795">
        <f t="shared" si="2"/>
        <v>69600</v>
      </c>
      <c r="N21" s="834"/>
      <c r="O21" s="730"/>
    </row>
    <row r="22" spans="1:15">
      <c r="A22" s="840">
        <v>17</v>
      </c>
      <c r="B22" s="724" t="s">
        <v>2635</v>
      </c>
      <c r="C22" s="841" t="s">
        <v>293</v>
      </c>
      <c r="D22" s="813">
        <v>0</v>
      </c>
      <c r="E22" s="813">
        <v>0.33333333333333331</v>
      </c>
      <c r="F22" s="842">
        <v>130</v>
      </c>
      <c r="G22" s="813">
        <v>0</v>
      </c>
      <c r="H22" s="813">
        <v>0</v>
      </c>
      <c r="I22" s="813">
        <v>0</v>
      </c>
      <c r="J22" s="813">
        <v>0</v>
      </c>
      <c r="K22" s="843">
        <f t="shared" si="0"/>
        <v>0</v>
      </c>
      <c r="L22" s="842">
        <f t="shared" si="1"/>
        <v>0</v>
      </c>
      <c r="M22" s="795">
        <f t="shared" si="2"/>
        <v>0</v>
      </c>
      <c r="N22" s="834"/>
      <c r="O22" s="730"/>
    </row>
    <row r="23" spans="1:15">
      <c r="A23" s="840">
        <v>18</v>
      </c>
      <c r="B23" s="724" t="s">
        <v>2636</v>
      </c>
      <c r="C23" s="841" t="s">
        <v>293</v>
      </c>
      <c r="D23" s="813">
        <v>0</v>
      </c>
      <c r="E23" s="813">
        <v>0</v>
      </c>
      <c r="F23" s="842">
        <v>130</v>
      </c>
      <c r="G23" s="813">
        <v>0</v>
      </c>
      <c r="H23" s="813">
        <v>0</v>
      </c>
      <c r="I23" s="813">
        <v>0</v>
      </c>
      <c r="J23" s="813">
        <v>0</v>
      </c>
      <c r="K23" s="843">
        <f t="shared" si="0"/>
        <v>0</v>
      </c>
      <c r="L23" s="842">
        <f t="shared" si="1"/>
        <v>0</v>
      </c>
      <c r="M23" s="795">
        <f t="shared" si="2"/>
        <v>0</v>
      </c>
      <c r="N23" s="834"/>
      <c r="O23" s="730"/>
    </row>
    <row r="24" spans="1:15">
      <c r="A24" s="840">
        <v>19</v>
      </c>
      <c r="B24" s="724" t="s">
        <v>2637</v>
      </c>
      <c r="C24" s="841" t="s">
        <v>293</v>
      </c>
      <c r="D24" s="813">
        <v>0</v>
      </c>
      <c r="E24" s="813">
        <v>0</v>
      </c>
      <c r="F24" s="842">
        <v>130</v>
      </c>
      <c r="G24" s="813">
        <v>0</v>
      </c>
      <c r="H24" s="813">
        <v>0</v>
      </c>
      <c r="I24" s="813">
        <v>0</v>
      </c>
      <c r="J24" s="813">
        <v>0</v>
      </c>
      <c r="K24" s="843">
        <f t="shared" si="0"/>
        <v>0</v>
      </c>
      <c r="L24" s="842">
        <f t="shared" si="1"/>
        <v>0</v>
      </c>
      <c r="M24" s="795">
        <f t="shared" si="2"/>
        <v>0</v>
      </c>
      <c r="N24" s="834"/>
      <c r="O24" s="730"/>
    </row>
    <row r="25" spans="1:15">
      <c r="A25" s="840">
        <v>20</v>
      </c>
      <c r="B25" s="724" t="s">
        <v>2638</v>
      </c>
      <c r="C25" s="841" t="s">
        <v>293</v>
      </c>
      <c r="D25" s="813">
        <v>0</v>
      </c>
      <c r="E25" s="813">
        <v>0</v>
      </c>
      <c r="F25" s="842">
        <v>130</v>
      </c>
      <c r="G25" s="813">
        <v>0</v>
      </c>
      <c r="H25" s="813">
        <v>0</v>
      </c>
      <c r="I25" s="813">
        <v>0</v>
      </c>
      <c r="J25" s="813">
        <v>0</v>
      </c>
      <c r="K25" s="843">
        <f t="shared" si="0"/>
        <v>0</v>
      </c>
      <c r="L25" s="842">
        <f t="shared" si="1"/>
        <v>0</v>
      </c>
      <c r="M25" s="795">
        <f t="shared" si="2"/>
        <v>0</v>
      </c>
      <c r="N25" s="834"/>
      <c r="O25" s="730"/>
    </row>
    <row r="26" spans="1:15">
      <c r="A26" s="840">
        <v>21</v>
      </c>
      <c r="B26" s="724" t="s">
        <v>2639</v>
      </c>
      <c r="C26" s="841" t="s">
        <v>225</v>
      </c>
      <c r="D26" s="813">
        <v>6</v>
      </c>
      <c r="E26" s="813">
        <v>24</v>
      </c>
      <c r="F26" s="842">
        <v>2300</v>
      </c>
      <c r="G26" s="813">
        <v>6</v>
      </c>
      <c r="H26" s="813">
        <v>6</v>
      </c>
      <c r="I26" s="813">
        <v>6</v>
      </c>
      <c r="J26" s="813">
        <v>6</v>
      </c>
      <c r="K26" s="843">
        <f t="shared" si="0"/>
        <v>24</v>
      </c>
      <c r="L26" s="842">
        <f t="shared" si="1"/>
        <v>55200</v>
      </c>
      <c r="M26" s="795">
        <f t="shared" si="2"/>
        <v>55200</v>
      </c>
      <c r="N26" s="834"/>
      <c r="O26" s="730"/>
    </row>
    <row r="27" spans="1:15">
      <c r="A27" s="840">
        <v>22</v>
      </c>
      <c r="B27" s="844" t="s">
        <v>2640</v>
      </c>
      <c r="C27" s="841" t="s">
        <v>225</v>
      </c>
      <c r="D27" s="813">
        <v>4</v>
      </c>
      <c r="E27" s="813">
        <v>4</v>
      </c>
      <c r="F27" s="842">
        <v>750</v>
      </c>
      <c r="G27" s="813">
        <v>1</v>
      </c>
      <c r="H27" s="813">
        <v>1</v>
      </c>
      <c r="I27" s="813">
        <v>1</v>
      </c>
      <c r="J27" s="813">
        <v>1</v>
      </c>
      <c r="K27" s="843">
        <f t="shared" si="0"/>
        <v>4</v>
      </c>
      <c r="L27" s="842">
        <f t="shared" si="1"/>
        <v>3000</v>
      </c>
      <c r="M27" s="795">
        <f t="shared" si="2"/>
        <v>3000</v>
      </c>
      <c r="N27" s="834"/>
      <c r="O27" s="730"/>
    </row>
    <row r="28" spans="1:15">
      <c r="A28" s="840">
        <v>23</v>
      </c>
      <c r="B28" s="724" t="s">
        <v>2641</v>
      </c>
      <c r="C28" s="841" t="s">
        <v>225</v>
      </c>
      <c r="D28" s="813">
        <v>2</v>
      </c>
      <c r="E28" s="813">
        <v>0</v>
      </c>
      <c r="F28" s="842">
        <v>1820</v>
      </c>
      <c r="G28" s="813">
        <v>0</v>
      </c>
      <c r="H28" s="813">
        <v>0</v>
      </c>
      <c r="I28" s="813">
        <v>0</v>
      </c>
      <c r="J28" s="813">
        <v>0</v>
      </c>
      <c r="K28" s="843">
        <f t="shared" si="0"/>
        <v>0</v>
      </c>
      <c r="L28" s="842">
        <f t="shared" si="1"/>
        <v>0</v>
      </c>
      <c r="M28" s="795">
        <f t="shared" si="2"/>
        <v>0</v>
      </c>
      <c r="N28" s="834"/>
      <c r="O28" s="730"/>
    </row>
    <row r="29" spans="1:15">
      <c r="A29" s="840">
        <v>24</v>
      </c>
      <c r="B29" s="724" t="s">
        <v>2642</v>
      </c>
      <c r="C29" s="841" t="s">
        <v>225</v>
      </c>
      <c r="D29" s="813">
        <v>2</v>
      </c>
      <c r="E29" s="813">
        <v>0</v>
      </c>
      <c r="F29" s="842">
        <v>1890</v>
      </c>
      <c r="G29" s="813">
        <v>0</v>
      </c>
      <c r="H29" s="813">
        <v>0</v>
      </c>
      <c r="I29" s="813">
        <v>0</v>
      </c>
      <c r="J29" s="813">
        <v>0</v>
      </c>
      <c r="K29" s="843">
        <f t="shared" si="0"/>
        <v>0</v>
      </c>
      <c r="L29" s="842">
        <f t="shared" si="1"/>
        <v>0</v>
      </c>
      <c r="M29" s="795">
        <f t="shared" si="2"/>
        <v>0</v>
      </c>
      <c r="N29" s="834"/>
      <c r="O29" s="730"/>
    </row>
    <row r="30" spans="1:15">
      <c r="A30" s="840">
        <v>25</v>
      </c>
      <c r="B30" s="724" t="s">
        <v>2643</v>
      </c>
      <c r="C30" s="841" t="s">
        <v>225</v>
      </c>
      <c r="D30" s="813">
        <v>2</v>
      </c>
      <c r="E30" s="813">
        <v>0</v>
      </c>
      <c r="F30" s="842">
        <v>1820</v>
      </c>
      <c r="G30" s="813">
        <v>0</v>
      </c>
      <c r="H30" s="813">
        <v>0</v>
      </c>
      <c r="I30" s="813">
        <v>0</v>
      </c>
      <c r="J30" s="813">
        <v>0</v>
      </c>
      <c r="K30" s="843">
        <f t="shared" si="0"/>
        <v>0</v>
      </c>
      <c r="L30" s="842">
        <f t="shared" si="1"/>
        <v>0</v>
      </c>
      <c r="M30" s="795">
        <f t="shared" si="2"/>
        <v>0</v>
      </c>
      <c r="N30" s="834"/>
      <c r="O30" s="730"/>
    </row>
    <row r="31" spans="1:15">
      <c r="A31" s="840">
        <v>26</v>
      </c>
      <c r="B31" s="724" t="s">
        <v>2644</v>
      </c>
      <c r="C31" s="841" t="s">
        <v>225</v>
      </c>
      <c r="D31" s="813">
        <v>8</v>
      </c>
      <c r="E31" s="813">
        <v>40</v>
      </c>
      <c r="F31" s="842">
        <v>2600</v>
      </c>
      <c r="G31" s="813">
        <v>10</v>
      </c>
      <c r="H31" s="813">
        <v>10</v>
      </c>
      <c r="I31" s="813">
        <v>10</v>
      </c>
      <c r="J31" s="813">
        <v>10</v>
      </c>
      <c r="K31" s="843">
        <f t="shared" si="0"/>
        <v>40</v>
      </c>
      <c r="L31" s="842">
        <f t="shared" si="1"/>
        <v>104000</v>
      </c>
      <c r="M31" s="795">
        <f t="shared" si="2"/>
        <v>104000</v>
      </c>
      <c r="N31" s="834"/>
      <c r="O31" s="730"/>
    </row>
    <row r="32" spans="1:15">
      <c r="A32" s="840">
        <v>27</v>
      </c>
      <c r="B32" s="724" t="s">
        <v>2645</v>
      </c>
      <c r="C32" s="841" t="s">
        <v>225</v>
      </c>
      <c r="D32" s="813">
        <v>19</v>
      </c>
      <c r="E32" s="813">
        <v>48</v>
      </c>
      <c r="F32" s="842">
        <v>270</v>
      </c>
      <c r="G32" s="813">
        <v>12</v>
      </c>
      <c r="H32" s="813">
        <v>12</v>
      </c>
      <c r="I32" s="813">
        <v>12</v>
      </c>
      <c r="J32" s="813">
        <v>12</v>
      </c>
      <c r="K32" s="843">
        <f t="shared" si="0"/>
        <v>48</v>
      </c>
      <c r="L32" s="842">
        <f t="shared" si="1"/>
        <v>12960</v>
      </c>
      <c r="M32" s="795">
        <f t="shared" si="2"/>
        <v>12960</v>
      </c>
      <c r="N32" s="834"/>
      <c r="O32" s="730"/>
    </row>
    <row r="33" spans="1:15">
      <c r="A33" s="840">
        <v>28</v>
      </c>
      <c r="B33" s="724" t="s">
        <v>2646</v>
      </c>
      <c r="C33" s="841" t="s">
        <v>225</v>
      </c>
      <c r="D33" s="813">
        <v>2</v>
      </c>
      <c r="E33" s="813">
        <v>0</v>
      </c>
      <c r="F33" s="842">
        <v>2600</v>
      </c>
      <c r="G33" s="813">
        <v>0</v>
      </c>
      <c r="H33" s="813">
        <v>0</v>
      </c>
      <c r="I33" s="813">
        <v>0</v>
      </c>
      <c r="J33" s="813">
        <v>0</v>
      </c>
      <c r="K33" s="843">
        <f t="shared" si="0"/>
        <v>0</v>
      </c>
      <c r="L33" s="842">
        <f t="shared" si="1"/>
        <v>0</v>
      </c>
      <c r="M33" s="795">
        <f t="shared" si="2"/>
        <v>0</v>
      </c>
      <c r="N33" s="834"/>
      <c r="O33" s="730"/>
    </row>
    <row r="34" spans="1:15">
      <c r="A34" s="840">
        <v>29</v>
      </c>
      <c r="B34" s="724" t="s">
        <v>2647</v>
      </c>
      <c r="C34" s="841" t="s">
        <v>225</v>
      </c>
      <c r="D34" s="813">
        <v>3</v>
      </c>
      <c r="E34" s="813">
        <v>40</v>
      </c>
      <c r="F34" s="842">
        <v>2150</v>
      </c>
      <c r="G34" s="813">
        <v>10</v>
      </c>
      <c r="H34" s="813">
        <v>10</v>
      </c>
      <c r="I34" s="813">
        <v>10</v>
      </c>
      <c r="J34" s="813">
        <v>10</v>
      </c>
      <c r="K34" s="843">
        <f t="shared" si="0"/>
        <v>40</v>
      </c>
      <c r="L34" s="842">
        <f t="shared" si="1"/>
        <v>86000</v>
      </c>
      <c r="M34" s="795">
        <f t="shared" si="2"/>
        <v>86000</v>
      </c>
      <c r="N34" s="834"/>
      <c r="O34" s="730"/>
    </row>
    <row r="35" spans="1:15">
      <c r="A35" s="840">
        <v>30</v>
      </c>
      <c r="B35" s="724" t="s">
        <v>2648</v>
      </c>
      <c r="C35" s="841" t="s">
        <v>225</v>
      </c>
      <c r="D35" s="813">
        <v>0</v>
      </c>
      <c r="E35" s="813">
        <v>0</v>
      </c>
      <c r="F35" s="842">
        <v>950</v>
      </c>
      <c r="G35" s="813">
        <v>0</v>
      </c>
      <c r="H35" s="813">
        <v>0</v>
      </c>
      <c r="I35" s="813">
        <v>0</v>
      </c>
      <c r="J35" s="813">
        <v>0</v>
      </c>
      <c r="K35" s="843">
        <f t="shared" si="0"/>
        <v>0</v>
      </c>
      <c r="L35" s="842">
        <f t="shared" si="1"/>
        <v>0</v>
      </c>
      <c r="M35" s="795">
        <f t="shared" si="2"/>
        <v>0</v>
      </c>
      <c r="N35" s="834"/>
      <c r="O35" s="730"/>
    </row>
    <row r="36" spans="1:15">
      <c r="A36" s="840">
        <v>31</v>
      </c>
      <c r="B36" s="724" t="s">
        <v>2649</v>
      </c>
      <c r="C36" s="841" t="s">
        <v>225</v>
      </c>
      <c r="D36" s="813">
        <v>0</v>
      </c>
      <c r="E36" s="813">
        <v>40</v>
      </c>
      <c r="F36" s="842">
        <v>130</v>
      </c>
      <c r="G36" s="813">
        <v>10</v>
      </c>
      <c r="H36" s="813">
        <v>10</v>
      </c>
      <c r="I36" s="813">
        <v>10</v>
      </c>
      <c r="J36" s="813">
        <v>10</v>
      </c>
      <c r="K36" s="843">
        <f t="shared" si="0"/>
        <v>40</v>
      </c>
      <c r="L36" s="842">
        <f t="shared" si="1"/>
        <v>5200</v>
      </c>
      <c r="M36" s="795">
        <f t="shared" si="2"/>
        <v>5200</v>
      </c>
      <c r="N36" s="834"/>
      <c r="O36" s="730"/>
    </row>
    <row r="37" spans="1:15">
      <c r="A37" s="840">
        <v>32</v>
      </c>
      <c r="B37" s="724" t="s">
        <v>2650</v>
      </c>
      <c r="C37" s="841" t="s">
        <v>225</v>
      </c>
      <c r="D37" s="813">
        <v>1</v>
      </c>
      <c r="E37" s="813">
        <v>10.666666666666666</v>
      </c>
      <c r="F37" s="842">
        <v>2350</v>
      </c>
      <c r="G37" s="813">
        <v>3</v>
      </c>
      <c r="H37" s="813">
        <v>3</v>
      </c>
      <c r="I37" s="813">
        <v>3</v>
      </c>
      <c r="J37" s="813">
        <v>3</v>
      </c>
      <c r="K37" s="843">
        <f t="shared" si="0"/>
        <v>12</v>
      </c>
      <c r="L37" s="842">
        <f t="shared" si="1"/>
        <v>28200</v>
      </c>
      <c r="M37" s="795">
        <f t="shared" si="2"/>
        <v>28200</v>
      </c>
      <c r="N37" s="834"/>
      <c r="O37" s="730"/>
    </row>
    <row r="38" spans="1:15">
      <c r="A38" s="840">
        <v>33</v>
      </c>
      <c r="B38" s="724" t="s">
        <v>2651</v>
      </c>
      <c r="C38" s="841" t="s">
        <v>225</v>
      </c>
      <c r="D38" s="813">
        <v>0</v>
      </c>
      <c r="E38" s="813">
        <v>1</v>
      </c>
      <c r="F38" s="842">
        <v>1700</v>
      </c>
      <c r="G38" s="813">
        <v>0</v>
      </c>
      <c r="H38" s="813">
        <v>1</v>
      </c>
      <c r="I38" s="813">
        <v>0</v>
      </c>
      <c r="J38" s="813">
        <v>0</v>
      </c>
      <c r="K38" s="843">
        <f t="shared" si="0"/>
        <v>1</v>
      </c>
      <c r="L38" s="842">
        <f t="shared" si="1"/>
        <v>1700</v>
      </c>
      <c r="M38" s="795">
        <f t="shared" si="2"/>
        <v>1700</v>
      </c>
      <c r="N38" s="834"/>
      <c r="O38" s="730"/>
    </row>
    <row r="39" spans="1:15">
      <c r="A39" s="840">
        <v>34</v>
      </c>
      <c r="B39" s="724" t="s">
        <v>2652</v>
      </c>
      <c r="C39" s="841" t="s">
        <v>225</v>
      </c>
      <c r="D39" s="813">
        <v>0</v>
      </c>
      <c r="E39" s="813">
        <v>1</v>
      </c>
      <c r="F39" s="842">
        <v>1700</v>
      </c>
      <c r="G39" s="813">
        <v>0</v>
      </c>
      <c r="H39" s="813">
        <v>1</v>
      </c>
      <c r="I39" s="813">
        <v>0</v>
      </c>
      <c r="J39" s="813">
        <v>0</v>
      </c>
      <c r="K39" s="843">
        <f t="shared" si="0"/>
        <v>1</v>
      </c>
      <c r="L39" s="842">
        <f t="shared" si="1"/>
        <v>1700</v>
      </c>
      <c r="M39" s="795">
        <f t="shared" si="2"/>
        <v>1700</v>
      </c>
      <c r="N39" s="834"/>
      <c r="O39" s="730"/>
    </row>
    <row r="40" spans="1:15">
      <c r="A40" s="840">
        <v>35</v>
      </c>
      <c r="B40" s="724" t="s">
        <v>2653</v>
      </c>
      <c r="C40" s="841" t="s">
        <v>225</v>
      </c>
      <c r="D40" s="813">
        <v>0</v>
      </c>
      <c r="E40" s="813">
        <v>0.66666666666666663</v>
      </c>
      <c r="F40" s="842">
        <v>1700</v>
      </c>
      <c r="G40" s="813">
        <v>0</v>
      </c>
      <c r="H40" s="813">
        <v>1</v>
      </c>
      <c r="I40" s="813">
        <v>0</v>
      </c>
      <c r="J40" s="813">
        <v>0</v>
      </c>
      <c r="K40" s="843">
        <f t="shared" si="0"/>
        <v>1</v>
      </c>
      <c r="L40" s="842">
        <f t="shared" si="1"/>
        <v>1700</v>
      </c>
      <c r="M40" s="795">
        <f t="shared" si="2"/>
        <v>1700</v>
      </c>
      <c r="N40" s="834"/>
      <c r="O40" s="730"/>
    </row>
    <row r="41" spans="1:15">
      <c r="A41" s="840">
        <v>36</v>
      </c>
      <c r="B41" s="724" t="s">
        <v>2654</v>
      </c>
      <c r="C41" s="841" t="s">
        <v>225</v>
      </c>
      <c r="D41" s="813">
        <v>0</v>
      </c>
      <c r="E41" s="813">
        <v>0.66666666666666663</v>
      </c>
      <c r="F41" s="842">
        <v>1700</v>
      </c>
      <c r="G41" s="813">
        <v>0</v>
      </c>
      <c r="H41" s="813">
        <v>1</v>
      </c>
      <c r="I41" s="813">
        <v>0</v>
      </c>
      <c r="J41" s="813">
        <v>0</v>
      </c>
      <c r="K41" s="843">
        <f t="shared" si="0"/>
        <v>1</v>
      </c>
      <c r="L41" s="842">
        <f t="shared" si="1"/>
        <v>1700</v>
      </c>
      <c r="M41" s="795">
        <f t="shared" si="2"/>
        <v>1700</v>
      </c>
      <c r="N41" s="834"/>
      <c r="O41" s="730"/>
    </row>
    <row r="42" spans="1:15">
      <c r="A42" s="840">
        <v>37</v>
      </c>
      <c r="B42" s="724" t="s">
        <v>2655</v>
      </c>
      <c r="C42" s="841" t="s">
        <v>225</v>
      </c>
      <c r="D42" s="813">
        <v>0</v>
      </c>
      <c r="E42" s="813">
        <v>7.333333333333333</v>
      </c>
      <c r="F42" s="842">
        <v>350</v>
      </c>
      <c r="G42" s="813">
        <v>0</v>
      </c>
      <c r="H42" s="813">
        <v>7</v>
      </c>
      <c r="I42" s="813">
        <v>0</v>
      </c>
      <c r="J42" s="813">
        <v>0</v>
      </c>
      <c r="K42" s="843">
        <f t="shared" si="0"/>
        <v>7</v>
      </c>
      <c r="L42" s="842">
        <f t="shared" si="1"/>
        <v>2450</v>
      </c>
      <c r="M42" s="795">
        <f t="shared" si="2"/>
        <v>2450</v>
      </c>
      <c r="N42" s="834"/>
      <c r="O42" s="730"/>
    </row>
    <row r="43" spans="1:15">
      <c r="A43" s="840">
        <v>38</v>
      </c>
      <c r="B43" s="724" t="s">
        <v>2656</v>
      </c>
      <c r="C43" s="841" t="s">
        <v>293</v>
      </c>
      <c r="D43" s="813">
        <v>5</v>
      </c>
      <c r="E43" s="813">
        <v>20</v>
      </c>
      <c r="F43" s="842">
        <v>250</v>
      </c>
      <c r="G43" s="813">
        <v>5</v>
      </c>
      <c r="H43" s="813">
        <v>5</v>
      </c>
      <c r="I43" s="813">
        <v>5</v>
      </c>
      <c r="J43" s="813">
        <v>5</v>
      </c>
      <c r="K43" s="843">
        <f t="shared" si="0"/>
        <v>20</v>
      </c>
      <c r="L43" s="842">
        <f t="shared" si="1"/>
        <v>5000</v>
      </c>
      <c r="M43" s="795">
        <f t="shared" si="2"/>
        <v>5000</v>
      </c>
      <c r="N43" s="834"/>
      <c r="O43" s="730"/>
    </row>
    <row r="44" spans="1:15">
      <c r="A44" s="840">
        <v>39</v>
      </c>
      <c r="B44" s="724" t="s">
        <v>2657</v>
      </c>
      <c r="C44" s="841" t="s">
        <v>293</v>
      </c>
      <c r="D44" s="813">
        <v>2</v>
      </c>
      <c r="E44" s="813">
        <v>20</v>
      </c>
      <c r="F44" s="842">
        <v>220</v>
      </c>
      <c r="G44" s="813">
        <v>5</v>
      </c>
      <c r="H44" s="813">
        <v>5</v>
      </c>
      <c r="I44" s="813">
        <v>5</v>
      </c>
      <c r="J44" s="813">
        <v>5</v>
      </c>
      <c r="K44" s="843">
        <f t="shared" si="0"/>
        <v>20</v>
      </c>
      <c r="L44" s="842">
        <f t="shared" si="1"/>
        <v>4400</v>
      </c>
      <c r="M44" s="795">
        <f t="shared" si="2"/>
        <v>4400</v>
      </c>
      <c r="N44" s="834"/>
      <c r="O44" s="730"/>
    </row>
    <row r="45" spans="1:15">
      <c r="A45" s="840">
        <v>40</v>
      </c>
      <c r="B45" s="724" t="s">
        <v>2658</v>
      </c>
      <c r="C45" s="841" t="s">
        <v>293</v>
      </c>
      <c r="D45" s="813">
        <v>2</v>
      </c>
      <c r="E45" s="813">
        <v>20</v>
      </c>
      <c r="F45" s="842">
        <v>130</v>
      </c>
      <c r="G45" s="813">
        <v>5</v>
      </c>
      <c r="H45" s="813">
        <v>5</v>
      </c>
      <c r="I45" s="813">
        <v>5</v>
      </c>
      <c r="J45" s="813">
        <v>5</v>
      </c>
      <c r="K45" s="843">
        <f t="shared" si="0"/>
        <v>20</v>
      </c>
      <c r="L45" s="842">
        <f t="shared" si="1"/>
        <v>2600</v>
      </c>
      <c r="M45" s="795">
        <f t="shared" si="2"/>
        <v>2600</v>
      </c>
      <c r="N45" s="834"/>
      <c r="O45" s="730"/>
    </row>
    <row r="46" spans="1:15">
      <c r="A46" s="840">
        <v>41</v>
      </c>
      <c r="B46" s="724" t="s">
        <v>2659</v>
      </c>
      <c r="C46" s="841" t="s">
        <v>293</v>
      </c>
      <c r="D46" s="813">
        <v>1</v>
      </c>
      <c r="E46" s="813">
        <v>20</v>
      </c>
      <c r="F46" s="842">
        <v>220</v>
      </c>
      <c r="G46" s="813">
        <v>5</v>
      </c>
      <c r="H46" s="813">
        <v>5</v>
      </c>
      <c r="I46" s="813">
        <v>5</v>
      </c>
      <c r="J46" s="813">
        <v>5</v>
      </c>
      <c r="K46" s="843">
        <f t="shared" si="0"/>
        <v>20</v>
      </c>
      <c r="L46" s="842">
        <f t="shared" si="1"/>
        <v>4400</v>
      </c>
      <c r="M46" s="795">
        <f t="shared" si="2"/>
        <v>4400</v>
      </c>
      <c r="N46" s="834"/>
      <c r="O46" s="730"/>
    </row>
    <row r="47" spans="1:15">
      <c r="A47" s="840">
        <v>42</v>
      </c>
      <c r="B47" s="724" t="s">
        <v>2660</v>
      </c>
      <c r="C47" s="841" t="s">
        <v>225</v>
      </c>
      <c r="D47" s="813">
        <v>8</v>
      </c>
      <c r="E47" s="813">
        <v>100</v>
      </c>
      <c r="F47" s="842">
        <v>2000</v>
      </c>
      <c r="G47" s="813">
        <v>25</v>
      </c>
      <c r="H47" s="813">
        <v>25</v>
      </c>
      <c r="I47" s="813">
        <v>25</v>
      </c>
      <c r="J47" s="813">
        <v>25</v>
      </c>
      <c r="K47" s="843">
        <f t="shared" si="0"/>
        <v>100</v>
      </c>
      <c r="L47" s="842">
        <f t="shared" si="1"/>
        <v>200000</v>
      </c>
      <c r="M47" s="795">
        <f t="shared" si="2"/>
        <v>200000</v>
      </c>
      <c r="N47" s="834"/>
      <c r="O47" s="730"/>
    </row>
    <row r="48" spans="1:15">
      <c r="A48" s="840">
        <v>43</v>
      </c>
      <c r="B48" s="724" t="s">
        <v>2661</v>
      </c>
      <c r="C48" s="841" t="s">
        <v>225</v>
      </c>
      <c r="D48" s="813">
        <v>2</v>
      </c>
      <c r="E48" s="813">
        <v>40</v>
      </c>
      <c r="F48" s="842">
        <v>2000</v>
      </c>
      <c r="G48" s="813">
        <v>10</v>
      </c>
      <c r="H48" s="813">
        <v>10</v>
      </c>
      <c r="I48" s="813">
        <v>10</v>
      </c>
      <c r="J48" s="813">
        <v>10</v>
      </c>
      <c r="K48" s="843">
        <f t="shared" si="0"/>
        <v>40</v>
      </c>
      <c r="L48" s="842">
        <f t="shared" si="1"/>
        <v>80000</v>
      </c>
      <c r="M48" s="795">
        <f t="shared" si="2"/>
        <v>80000</v>
      </c>
      <c r="N48" s="834"/>
      <c r="O48" s="730"/>
    </row>
    <row r="49" spans="1:15">
      <c r="A49" s="840">
        <v>44</v>
      </c>
      <c r="B49" s="724" t="s">
        <v>2662</v>
      </c>
      <c r="C49" s="841" t="s">
        <v>225</v>
      </c>
      <c r="D49" s="813">
        <v>10</v>
      </c>
      <c r="E49" s="813">
        <v>10</v>
      </c>
      <c r="F49" s="842">
        <v>2500</v>
      </c>
      <c r="G49" s="813">
        <v>0</v>
      </c>
      <c r="H49" s="813">
        <v>5</v>
      </c>
      <c r="I49" s="813">
        <v>0</v>
      </c>
      <c r="J49" s="813">
        <v>5</v>
      </c>
      <c r="K49" s="843">
        <f t="shared" si="0"/>
        <v>10</v>
      </c>
      <c r="L49" s="842">
        <f t="shared" si="1"/>
        <v>25000</v>
      </c>
      <c r="M49" s="795">
        <f t="shared" si="2"/>
        <v>25000</v>
      </c>
      <c r="N49" s="834"/>
      <c r="O49" s="730"/>
    </row>
    <row r="50" spans="1:15">
      <c r="A50" s="840">
        <v>45</v>
      </c>
      <c r="B50" s="724" t="s">
        <v>2663</v>
      </c>
      <c r="C50" s="841" t="s">
        <v>225</v>
      </c>
      <c r="D50" s="813">
        <v>1</v>
      </c>
      <c r="E50" s="813">
        <v>80</v>
      </c>
      <c r="F50" s="842">
        <v>2250</v>
      </c>
      <c r="G50" s="813">
        <v>20</v>
      </c>
      <c r="H50" s="813">
        <v>20</v>
      </c>
      <c r="I50" s="813">
        <v>20</v>
      </c>
      <c r="J50" s="813">
        <v>20</v>
      </c>
      <c r="K50" s="843">
        <f t="shared" si="0"/>
        <v>80</v>
      </c>
      <c r="L50" s="842">
        <f t="shared" si="1"/>
        <v>180000</v>
      </c>
      <c r="M50" s="795">
        <f t="shared" si="2"/>
        <v>180000</v>
      </c>
      <c r="N50" s="834"/>
      <c r="O50" s="730"/>
    </row>
    <row r="51" spans="1:15">
      <c r="A51" s="840">
        <v>46</v>
      </c>
      <c r="B51" s="724" t="s">
        <v>2664</v>
      </c>
      <c r="C51" s="841" t="s">
        <v>225</v>
      </c>
      <c r="D51" s="813">
        <v>7</v>
      </c>
      <c r="E51" s="813">
        <v>10</v>
      </c>
      <c r="F51" s="842">
        <v>1600</v>
      </c>
      <c r="G51" s="813">
        <v>5</v>
      </c>
      <c r="H51" s="813">
        <v>0</v>
      </c>
      <c r="I51" s="813">
        <v>0</v>
      </c>
      <c r="J51" s="813">
        <v>5</v>
      </c>
      <c r="K51" s="843">
        <f t="shared" si="0"/>
        <v>10</v>
      </c>
      <c r="L51" s="842">
        <f t="shared" si="1"/>
        <v>16000</v>
      </c>
      <c r="M51" s="795">
        <f t="shared" si="2"/>
        <v>16000</v>
      </c>
      <c r="N51" s="834"/>
      <c r="O51" s="730"/>
    </row>
    <row r="52" spans="1:15">
      <c r="A52" s="840">
        <v>47</v>
      </c>
      <c r="B52" s="724" t="s">
        <v>2665</v>
      </c>
      <c r="C52" s="841" t="s">
        <v>225</v>
      </c>
      <c r="D52" s="813">
        <v>1</v>
      </c>
      <c r="E52" s="813">
        <v>7</v>
      </c>
      <c r="F52" s="842">
        <v>1200</v>
      </c>
      <c r="G52" s="813">
        <v>5</v>
      </c>
      <c r="H52" s="813">
        <v>0</v>
      </c>
      <c r="I52" s="813">
        <v>0</v>
      </c>
      <c r="J52" s="813">
        <v>2</v>
      </c>
      <c r="K52" s="843">
        <f t="shared" si="0"/>
        <v>7</v>
      </c>
      <c r="L52" s="842">
        <f t="shared" si="1"/>
        <v>8400</v>
      </c>
      <c r="M52" s="795">
        <f t="shared" si="2"/>
        <v>8400</v>
      </c>
      <c r="N52" s="834"/>
      <c r="O52" s="730"/>
    </row>
    <row r="53" spans="1:15">
      <c r="A53" s="840">
        <v>48</v>
      </c>
      <c r="B53" s="724" t="s">
        <v>2666</v>
      </c>
      <c r="C53" s="841" t="s">
        <v>225</v>
      </c>
      <c r="D53" s="813">
        <v>1</v>
      </c>
      <c r="E53" s="813">
        <v>2</v>
      </c>
      <c r="F53" s="842">
        <v>1100</v>
      </c>
      <c r="G53" s="813">
        <v>1</v>
      </c>
      <c r="H53" s="813">
        <v>0</v>
      </c>
      <c r="I53" s="813">
        <v>1</v>
      </c>
      <c r="J53" s="813">
        <v>0</v>
      </c>
      <c r="K53" s="843">
        <f t="shared" si="0"/>
        <v>2</v>
      </c>
      <c r="L53" s="842">
        <f t="shared" si="1"/>
        <v>2200</v>
      </c>
      <c r="M53" s="795">
        <f t="shared" si="2"/>
        <v>2200</v>
      </c>
      <c r="N53" s="834"/>
      <c r="O53" s="730"/>
    </row>
    <row r="54" spans="1:15">
      <c r="A54" s="840">
        <v>49</v>
      </c>
      <c r="B54" s="724" t="s">
        <v>2667</v>
      </c>
      <c r="C54" s="841" t="s">
        <v>293</v>
      </c>
      <c r="D54" s="813">
        <v>5</v>
      </c>
      <c r="E54" s="813">
        <v>60</v>
      </c>
      <c r="F54" s="842">
        <v>250</v>
      </c>
      <c r="G54" s="813">
        <v>15</v>
      </c>
      <c r="H54" s="813">
        <v>15</v>
      </c>
      <c r="I54" s="813">
        <v>15</v>
      </c>
      <c r="J54" s="813">
        <v>15</v>
      </c>
      <c r="K54" s="843">
        <f t="shared" si="0"/>
        <v>60</v>
      </c>
      <c r="L54" s="842">
        <f t="shared" si="1"/>
        <v>15000</v>
      </c>
      <c r="M54" s="795">
        <f t="shared" si="2"/>
        <v>15000</v>
      </c>
      <c r="N54" s="834"/>
      <c r="O54" s="730"/>
    </row>
    <row r="55" spans="1:15">
      <c r="A55" s="840">
        <v>50</v>
      </c>
      <c r="B55" s="724" t="s">
        <v>2668</v>
      </c>
      <c r="C55" s="841" t="s">
        <v>225</v>
      </c>
      <c r="D55" s="813">
        <v>0</v>
      </c>
      <c r="E55" s="813">
        <v>20</v>
      </c>
      <c r="F55" s="842">
        <v>1800</v>
      </c>
      <c r="G55" s="813">
        <v>5</v>
      </c>
      <c r="H55" s="813">
        <v>5</v>
      </c>
      <c r="I55" s="813">
        <v>5</v>
      </c>
      <c r="J55" s="813">
        <v>5</v>
      </c>
      <c r="K55" s="843">
        <f t="shared" si="0"/>
        <v>20</v>
      </c>
      <c r="L55" s="842">
        <f t="shared" si="1"/>
        <v>36000</v>
      </c>
      <c r="M55" s="795">
        <f t="shared" si="2"/>
        <v>36000</v>
      </c>
      <c r="N55" s="834"/>
      <c r="O55" s="730"/>
    </row>
    <row r="56" spans="1:15">
      <c r="A56" s="840">
        <v>51</v>
      </c>
      <c r="B56" s="724" t="s">
        <v>2669</v>
      </c>
      <c r="C56" s="841" t="s">
        <v>225</v>
      </c>
      <c r="D56" s="813">
        <v>10</v>
      </c>
      <c r="E56" s="813">
        <v>20</v>
      </c>
      <c r="F56" s="842">
        <v>1800</v>
      </c>
      <c r="G56" s="813">
        <v>5</v>
      </c>
      <c r="H56" s="813">
        <v>5</v>
      </c>
      <c r="I56" s="813">
        <v>5</v>
      </c>
      <c r="J56" s="813">
        <v>5</v>
      </c>
      <c r="K56" s="843">
        <f t="shared" si="0"/>
        <v>20</v>
      </c>
      <c r="L56" s="842">
        <f t="shared" si="1"/>
        <v>36000</v>
      </c>
      <c r="M56" s="795">
        <f t="shared" si="2"/>
        <v>36000</v>
      </c>
      <c r="N56" s="834"/>
      <c r="O56" s="730"/>
    </row>
    <row r="57" spans="1:15">
      <c r="A57" s="840">
        <v>52</v>
      </c>
      <c r="B57" s="724" t="s">
        <v>2670</v>
      </c>
      <c r="C57" s="841" t="s">
        <v>225</v>
      </c>
      <c r="D57" s="813">
        <v>0</v>
      </c>
      <c r="E57" s="813">
        <v>20</v>
      </c>
      <c r="F57" s="842">
        <v>1850</v>
      </c>
      <c r="G57" s="813">
        <v>5</v>
      </c>
      <c r="H57" s="813">
        <v>5</v>
      </c>
      <c r="I57" s="813">
        <v>5</v>
      </c>
      <c r="J57" s="813">
        <v>5</v>
      </c>
      <c r="K57" s="843">
        <f t="shared" si="0"/>
        <v>20</v>
      </c>
      <c r="L57" s="842">
        <f t="shared" si="1"/>
        <v>37000</v>
      </c>
      <c r="M57" s="795">
        <f t="shared" si="2"/>
        <v>37000</v>
      </c>
      <c r="N57" s="834"/>
      <c r="O57" s="730"/>
    </row>
    <row r="58" spans="1:15">
      <c r="A58" s="840">
        <v>53</v>
      </c>
      <c r="B58" s="724" t="s">
        <v>2671</v>
      </c>
      <c r="C58" s="841" t="s">
        <v>225</v>
      </c>
      <c r="D58" s="813">
        <v>0</v>
      </c>
      <c r="E58" s="813">
        <v>0.66666666666666663</v>
      </c>
      <c r="F58" s="842">
        <v>1700</v>
      </c>
      <c r="G58" s="813">
        <v>1</v>
      </c>
      <c r="H58" s="813">
        <v>0</v>
      </c>
      <c r="I58" s="813">
        <v>0</v>
      </c>
      <c r="J58" s="813">
        <v>0</v>
      </c>
      <c r="K58" s="843">
        <f t="shared" si="0"/>
        <v>1</v>
      </c>
      <c r="L58" s="842">
        <f t="shared" si="1"/>
        <v>1700</v>
      </c>
      <c r="M58" s="795">
        <f t="shared" si="2"/>
        <v>1700</v>
      </c>
      <c r="N58" s="834"/>
      <c r="O58" s="730"/>
    </row>
    <row r="59" spans="1:15">
      <c r="A59" s="840">
        <v>54</v>
      </c>
      <c r="B59" s="724" t="s">
        <v>2672</v>
      </c>
      <c r="C59" s="841" t="s">
        <v>225</v>
      </c>
      <c r="D59" s="813">
        <v>0</v>
      </c>
      <c r="E59" s="813">
        <v>10</v>
      </c>
      <c r="F59" s="842">
        <v>2300</v>
      </c>
      <c r="G59" s="813">
        <v>5</v>
      </c>
      <c r="H59" s="813">
        <v>0</v>
      </c>
      <c r="I59" s="813">
        <v>5</v>
      </c>
      <c r="J59" s="813">
        <v>0</v>
      </c>
      <c r="K59" s="843">
        <f t="shared" si="0"/>
        <v>10</v>
      </c>
      <c r="L59" s="842">
        <f t="shared" si="1"/>
        <v>23000</v>
      </c>
      <c r="M59" s="795">
        <f t="shared" si="2"/>
        <v>23000</v>
      </c>
      <c r="N59" s="834"/>
      <c r="O59" s="730"/>
    </row>
    <row r="60" spans="1:15">
      <c r="A60" s="840">
        <v>55</v>
      </c>
      <c r="B60" s="845" t="s">
        <v>2673</v>
      </c>
      <c r="C60" s="841" t="s">
        <v>225</v>
      </c>
      <c r="D60" s="846">
        <v>0</v>
      </c>
      <c r="E60" s="847">
        <v>4.4000000000000004</v>
      </c>
      <c r="F60" s="848">
        <v>1600</v>
      </c>
      <c r="G60" s="846">
        <v>1</v>
      </c>
      <c r="H60" s="846">
        <v>1</v>
      </c>
      <c r="I60" s="846">
        <v>1</v>
      </c>
      <c r="J60" s="846">
        <v>1</v>
      </c>
      <c r="K60" s="843">
        <f t="shared" si="0"/>
        <v>4</v>
      </c>
      <c r="L60" s="842">
        <f t="shared" si="1"/>
        <v>6400</v>
      </c>
      <c r="M60" s="795">
        <f t="shared" si="2"/>
        <v>6400</v>
      </c>
      <c r="N60" s="834"/>
      <c r="O60" s="730"/>
    </row>
    <row r="61" spans="1:15">
      <c r="A61" s="840">
        <v>56</v>
      </c>
      <c r="B61" s="845" t="s">
        <v>2674</v>
      </c>
      <c r="C61" s="841" t="s">
        <v>2675</v>
      </c>
      <c r="D61" s="846">
        <v>0</v>
      </c>
      <c r="E61" s="847">
        <v>3.3000000000000003</v>
      </c>
      <c r="F61" s="848">
        <v>2100</v>
      </c>
      <c r="G61" s="846">
        <v>1</v>
      </c>
      <c r="H61" s="846">
        <v>1</v>
      </c>
      <c r="I61" s="846">
        <v>1</v>
      </c>
      <c r="J61" s="846">
        <v>0</v>
      </c>
      <c r="K61" s="843">
        <f t="shared" si="0"/>
        <v>3</v>
      </c>
      <c r="L61" s="842">
        <f t="shared" si="1"/>
        <v>6300</v>
      </c>
      <c r="M61" s="795">
        <f t="shared" si="2"/>
        <v>6300</v>
      </c>
      <c r="N61" s="834"/>
      <c r="O61" s="730"/>
    </row>
    <row r="62" spans="1:15">
      <c r="A62" s="840">
        <v>57</v>
      </c>
      <c r="B62" s="845" t="s">
        <v>2676</v>
      </c>
      <c r="C62" s="841" t="s">
        <v>2677</v>
      </c>
      <c r="D62" s="846">
        <v>0</v>
      </c>
      <c r="E62" s="847">
        <v>3.3000000000000003</v>
      </c>
      <c r="F62" s="848">
        <v>2100</v>
      </c>
      <c r="G62" s="846">
        <v>1</v>
      </c>
      <c r="H62" s="846">
        <v>1</v>
      </c>
      <c r="I62" s="846">
        <v>1</v>
      </c>
      <c r="J62" s="846">
        <v>0</v>
      </c>
      <c r="K62" s="843">
        <f t="shared" si="0"/>
        <v>3</v>
      </c>
      <c r="L62" s="842">
        <f t="shared" si="1"/>
        <v>6300</v>
      </c>
      <c r="M62" s="795">
        <f t="shared" si="2"/>
        <v>6300</v>
      </c>
      <c r="N62" s="834"/>
      <c r="O62" s="730"/>
    </row>
    <row r="63" spans="1:15">
      <c r="A63" s="840">
        <v>58</v>
      </c>
      <c r="B63" s="845" t="s">
        <v>2678</v>
      </c>
      <c r="C63" s="841" t="s">
        <v>2675</v>
      </c>
      <c r="D63" s="846">
        <v>0</v>
      </c>
      <c r="E63" s="847">
        <v>3.3000000000000003</v>
      </c>
      <c r="F63" s="848">
        <v>2100</v>
      </c>
      <c r="G63" s="846">
        <v>1</v>
      </c>
      <c r="H63" s="846">
        <v>1</v>
      </c>
      <c r="I63" s="846">
        <v>1</v>
      </c>
      <c r="J63" s="846">
        <v>0</v>
      </c>
      <c r="K63" s="843">
        <f t="shared" si="0"/>
        <v>3</v>
      </c>
      <c r="L63" s="842">
        <f t="shared" si="1"/>
        <v>6300</v>
      </c>
      <c r="M63" s="795">
        <f t="shared" si="2"/>
        <v>6300</v>
      </c>
      <c r="N63" s="834"/>
      <c r="O63" s="730"/>
    </row>
    <row r="64" spans="1:15">
      <c r="A64" s="840">
        <v>59</v>
      </c>
      <c r="B64" s="845" t="s">
        <v>2679</v>
      </c>
      <c r="C64" s="841" t="s">
        <v>2680</v>
      </c>
      <c r="D64" s="846">
        <v>0</v>
      </c>
      <c r="E64" s="847">
        <v>3.3000000000000003</v>
      </c>
      <c r="F64" s="848">
        <v>75</v>
      </c>
      <c r="G64" s="846">
        <v>1</v>
      </c>
      <c r="H64" s="846">
        <v>1</v>
      </c>
      <c r="I64" s="846">
        <v>1</v>
      </c>
      <c r="J64" s="846">
        <v>0</v>
      </c>
      <c r="K64" s="843">
        <f t="shared" si="0"/>
        <v>3</v>
      </c>
      <c r="L64" s="842">
        <f t="shared" si="1"/>
        <v>225</v>
      </c>
      <c r="M64" s="795">
        <f t="shared" si="2"/>
        <v>225</v>
      </c>
      <c r="N64" s="834"/>
      <c r="O64" s="730"/>
    </row>
    <row r="65" spans="1:15">
      <c r="A65" s="840">
        <v>60</v>
      </c>
      <c r="B65" s="845" t="s">
        <v>2681</v>
      </c>
      <c r="C65" s="841" t="s">
        <v>2680</v>
      </c>
      <c r="D65" s="846">
        <v>0</v>
      </c>
      <c r="E65" s="847">
        <v>5.5</v>
      </c>
      <c r="F65" s="848">
        <v>2500</v>
      </c>
      <c r="G65" s="846">
        <v>2</v>
      </c>
      <c r="H65" s="846">
        <v>2</v>
      </c>
      <c r="I65" s="846">
        <v>1</v>
      </c>
      <c r="J65" s="846">
        <v>1</v>
      </c>
      <c r="K65" s="843">
        <f t="shared" si="0"/>
        <v>6</v>
      </c>
      <c r="L65" s="842">
        <f t="shared" si="1"/>
        <v>15000</v>
      </c>
      <c r="M65" s="795">
        <f t="shared" si="2"/>
        <v>15000</v>
      </c>
      <c r="N65" s="834"/>
      <c r="O65" s="730"/>
    </row>
    <row r="66" spans="1:15">
      <c r="A66" s="840">
        <v>61</v>
      </c>
      <c r="B66" s="845" t="s">
        <v>2682</v>
      </c>
      <c r="C66" s="841" t="s">
        <v>2595</v>
      </c>
      <c r="D66" s="846">
        <v>0</v>
      </c>
      <c r="E66" s="847">
        <v>1.1000000000000001</v>
      </c>
      <c r="F66" s="848">
        <v>990</v>
      </c>
      <c r="G66" s="846">
        <v>1</v>
      </c>
      <c r="H66" s="846">
        <v>0</v>
      </c>
      <c r="I66" s="846">
        <v>0</v>
      </c>
      <c r="J66" s="846">
        <v>0</v>
      </c>
      <c r="K66" s="843">
        <f t="shared" si="0"/>
        <v>1</v>
      </c>
      <c r="L66" s="842">
        <f t="shared" si="1"/>
        <v>990</v>
      </c>
      <c r="M66" s="795">
        <f t="shared" si="2"/>
        <v>990</v>
      </c>
      <c r="N66" s="834"/>
      <c r="O66" s="730"/>
    </row>
    <row r="67" spans="1:15">
      <c r="A67" s="840">
        <v>62</v>
      </c>
      <c r="B67" s="845" t="s">
        <v>2683</v>
      </c>
      <c r="C67" s="841" t="s">
        <v>2271</v>
      </c>
      <c r="D67" s="846">
        <v>0</v>
      </c>
      <c r="E67" s="847">
        <v>2.2000000000000002</v>
      </c>
      <c r="F67" s="848">
        <v>440</v>
      </c>
      <c r="G67" s="846">
        <v>1</v>
      </c>
      <c r="H67" s="846">
        <v>1</v>
      </c>
      <c r="I67" s="846">
        <v>0</v>
      </c>
      <c r="J67" s="846">
        <v>0</v>
      </c>
      <c r="K67" s="843">
        <f t="shared" si="0"/>
        <v>2</v>
      </c>
      <c r="L67" s="842">
        <f t="shared" si="1"/>
        <v>880</v>
      </c>
      <c r="M67" s="795">
        <f t="shared" si="2"/>
        <v>880</v>
      </c>
      <c r="N67" s="834"/>
      <c r="O67" s="730"/>
    </row>
    <row r="68" spans="1:15">
      <c r="A68" s="840">
        <v>63</v>
      </c>
      <c r="B68" s="845" t="s">
        <v>2684</v>
      </c>
      <c r="C68" s="841" t="s">
        <v>2675</v>
      </c>
      <c r="D68" s="846">
        <v>0</v>
      </c>
      <c r="E68" s="847">
        <v>20</v>
      </c>
      <c r="F68" s="848">
        <v>1850</v>
      </c>
      <c r="G68" s="846">
        <v>5</v>
      </c>
      <c r="H68" s="846">
        <v>5</v>
      </c>
      <c r="I68" s="846">
        <v>5</v>
      </c>
      <c r="J68" s="846">
        <v>5</v>
      </c>
      <c r="K68" s="843">
        <f t="shared" si="0"/>
        <v>20</v>
      </c>
      <c r="L68" s="842">
        <f t="shared" si="1"/>
        <v>37000</v>
      </c>
      <c r="M68" s="795">
        <f t="shared" si="2"/>
        <v>37000</v>
      </c>
      <c r="N68" s="834"/>
      <c r="O68" s="730"/>
    </row>
    <row r="69" spans="1:15" ht="48">
      <c r="A69" s="840">
        <v>64</v>
      </c>
      <c r="B69" s="753" t="s">
        <v>2685</v>
      </c>
      <c r="C69" s="811" t="s">
        <v>2686</v>
      </c>
      <c r="D69" s="746">
        <v>0</v>
      </c>
      <c r="E69" s="849">
        <v>2.2000000000000002</v>
      </c>
      <c r="F69" s="797">
        <v>3900</v>
      </c>
      <c r="G69" s="746">
        <v>1</v>
      </c>
      <c r="H69" s="746">
        <v>1</v>
      </c>
      <c r="I69" s="746">
        <v>0</v>
      </c>
      <c r="J69" s="746">
        <v>0</v>
      </c>
      <c r="K69" s="843">
        <f t="shared" si="0"/>
        <v>2</v>
      </c>
      <c r="L69" s="842">
        <f t="shared" si="1"/>
        <v>7800</v>
      </c>
      <c r="M69" s="795">
        <f t="shared" si="2"/>
        <v>7800</v>
      </c>
      <c r="N69" s="834"/>
      <c r="O69" s="730"/>
    </row>
    <row r="70" spans="1:15">
      <c r="A70" s="840">
        <v>65</v>
      </c>
      <c r="B70" s="753" t="s">
        <v>2687</v>
      </c>
      <c r="C70" s="811" t="s">
        <v>2688</v>
      </c>
      <c r="D70" s="746">
        <v>0</v>
      </c>
      <c r="E70" s="849">
        <v>2.2000000000000002</v>
      </c>
      <c r="F70" s="797">
        <v>1590</v>
      </c>
      <c r="G70" s="746">
        <v>1</v>
      </c>
      <c r="H70" s="746">
        <v>1</v>
      </c>
      <c r="I70" s="746">
        <v>0</v>
      </c>
      <c r="J70" s="746">
        <v>0</v>
      </c>
      <c r="K70" s="843">
        <f t="shared" si="0"/>
        <v>2</v>
      </c>
      <c r="L70" s="842">
        <f t="shared" si="1"/>
        <v>3180</v>
      </c>
      <c r="M70" s="795">
        <f t="shared" si="2"/>
        <v>3180</v>
      </c>
      <c r="N70" s="834"/>
      <c r="O70" s="730"/>
    </row>
    <row r="71" spans="1:15">
      <c r="A71" s="840">
        <v>66</v>
      </c>
      <c r="B71" s="753" t="s">
        <v>2689</v>
      </c>
      <c r="C71" s="811" t="s">
        <v>2535</v>
      </c>
      <c r="D71" s="746">
        <v>0</v>
      </c>
      <c r="E71" s="849">
        <v>1.1000000000000001</v>
      </c>
      <c r="F71" s="797">
        <v>12900</v>
      </c>
      <c r="G71" s="746">
        <v>1</v>
      </c>
      <c r="H71" s="746">
        <v>0</v>
      </c>
      <c r="I71" s="746">
        <v>0</v>
      </c>
      <c r="J71" s="746">
        <v>0</v>
      </c>
      <c r="K71" s="843">
        <f t="shared" ref="K71:K120" si="3">SUM(G71:J71)</f>
        <v>1</v>
      </c>
      <c r="L71" s="842">
        <f t="shared" ref="L71:L120" si="4">+F71*K71</f>
        <v>12900</v>
      </c>
      <c r="M71" s="795">
        <f t="shared" ref="M71:M122" si="5">+L71</f>
        <v>12900</v>
      </c>
      <c r="N71" s="834"/>
      <c r="O71" s="730"/>
    </row>
    <row r="72" spans="1:15">
      <c r="A72" s="840">
        <v>67</v>
      </c>
      <c r="B72" s="753" t="s">
        <v>2690</v>
      </c>
      <c r="C72" s="811" t="s">
        <v>2271</v>
      </c>
      <c r="D72" s="746">
        <v>0</v>
      </c>
      <c r="E72" s="849">
        <v>1.1000000000000001</v>
      </c>
      <c r="F72" s="797">
        <v>590</v>
      </c>
      <c r="G72" s="746">
        <v>1</v>
      </c>
      <c r="H72" s="746">
        <v>0</v>
      </c>
      <c r="I72" s="746">
        <v>0</v>
      </c>
      <c r="J72" s="746">
        <v>0</v>
      </c>
      <c r="K72" s="843">
        <f t="shared" si="3"/>
        <v>1</v>
      </c>
      <c r="L72" s="842">
        <f t="shared" si="4"/>
        <v>590</v>
      </c>
      <c r="M72" s="795">
        <f t="shared" si="5"/>
        <v>590</v>
      </c>
      <c r="N72" s="834"/>
      <c r="O72" s="730"/>
    </row>
    <row r="73" spans="1:15">
      <c r="A73" s="840">
        <v>68</v>
      </c>
      <c r="B73" s="753" t="s">
        <v>2691</v>
      </c>
      <c r="C73" s="811" t="s">
        <v>2692</v>
      </c>
      <c r="D73" s="746">
        <v>0</v>
      </c>
      <c r="E73" s="849">
        <v>1.1000000000000001</v>
      </c>
      <c r="F73" s="797">
        <v>900</v>
      </c>
      <c r="G73" s="746">
        <v>1</v>
      </c>
      <c r="H73" s="746">
        <v>0</v>
      </c>
      <c r="I73" s="746">
        <v>0</v>
      </c>
      <c r="J73" s="746">
        <v>0</v>
      </c>
      <c r="K73" s="843">
        <f t="shared" si="3"/>
        <v>1</v>
      </c>
      <c r="L73" s="842">
        <f t="shared" si="4"/>
        <v>900</v>
      </c>
      <c r="M73" s="795">
        <f t="shared" si="5"/>
        <v>900</v>
      </c>
      <c r="N73" s="834"/>
      <c r="O73" s="730"/>
    </row>
    <row r="74" spans="1:15">
      <c r="A74" s="840">
        <v>69</v>
      </c>
      <c r="B74" s="753" t="s">
        <v>2693</v>
      </c>
      <c r="C74" s="811" t="s">
        <v>2694</v>
      </c>
      <c r="D74" s="746">
        <v>0</v>
      </c>
      <c r="E74" s="849">
        <v>8</v>
      </c>
      <c r="F74" s="797">
        <v>2300</v>
      </c>
      <c r="G74" s="746">
        <v>4</v>
      </c>
      <c r="H74" s="746">
        <v>0</v>
      </c>
      <c r="I74" s="746">
        <v>4</v>
      </c>
      <c r="J74" s="746">
        <v>0</v>
      </c>
      <c r="K74" s="843">
        <f t="shared" si="3"/>
        <v>8</v>
      </c>
      <c r="L74" s="842">
        <f t="shared" si="4"/>
        <v>18400</v>
      </c>
      <c r="M74" s="795">
        <f t="shared" si="5"/>
        <v>18400</v>
      </c>
      <c r="N74" s="834"/>
      <c r="O74" s="730"/>
    </row>
    <row r="75" spans="1:15">
      <c r="A75" s="840">
        <v>70</v>
      </c>
      <c r="B75" s="753" t="s">
        <v>2695</v>
      </c>
      <c r="C75" s="811" t="s">
        <v>2688</v>
      </c>
      <c r="D75" s="746">
        <v>0</v>
      </c>
      <c r="E75" s="849">
        <v>2.2000000000000002</v>
      </c>
      <c r="F75" s="797">
        <v>1590</v>
      </c>
      <c r="G75" s="746">
        <v>1</v>
      </c>
      <c r="H75" s="746">
        <v>1</v>
      </c>
      <c r="I75" s="746">
        <v>0</v>
      </c>
      <c r="J75" s="746">
        <v>0</v>
      </c>
      <c r="K75" s="843">
        <f t="shared" si="3"/>
        <v>2</v>
      </c>
      <c r="L75" s="842">
        <f t="shared" si="4"/>
        <v>3180</v>
      </c>
      <c r="M75" s="795">
        <f t="shared" si="5"/>
        <v>3180</v>
      </c>
      <c r="N75" s="834"/>
      <c r="O75" s="730"/>
    </row>
    <row r="76" spans="1:15">
      <c r="A76" s="840">
        <v>71</v>
      </c>
      <c r="B76" s="753" t="s">
        <v>2696</v>
      </c>
      <c r="C76" s="811" t="s">
        <v>383</v>
      </c>
      <c r="D76" s="746">
        <v>0</v>
      </c>
      <c r="E76" s="849">
        <v>11</v>
      </c>
      <c r="F76" s="797">
        <v>1900</v>
      </c>
      <c r="G76" s="746">
        <v>3</v>
      </c>
      <c r="H76" s="746">
        <v>3</v>
      </c>
      <c r="I76" s="746">
        <v>3</v>
      </c>
      <c r="J76" s="746">
        <v>2</v>
      </c>
      <c r="K76" s="843">
        <f t="shared" si="3"/>
        <v>11</v>
      </c>
      <c r="L76" s="842">
        <f t="shared" si="4"/>
        <v>20900</v>
      </c>
      <c r="M76" s="795">
        <f t="shared" si="5"/>
        <v>20900</v>
      </c>
      <c r="N76" s="834"/>
      <c r="O76" s="730"/>
    </row>
    <row r="77" spans="1:15" ht="48">
      <c r="A77" s="840">
        <v>72</v>
      </c>
      <c r="B77" s="753" t="s">
        <v>2697</v>
      </c>
      <c r="C77" s="811" t="s">
        <v>2698</v>
      </c>
      <c r="D77" s="746">
        <v>0</v>
      </c>
      <c r="E77" s="849">
        <v>1.1000000000000001</v>
      </c>
      <c r="F77" s="797">
        <v>6190</v>
      </c>
      <c r="G77" s="746">
        <v>1</v>
      </c>
      <c r="H77" s="746">
        <v>0</v>
      </c>
      <c r="I77" s="746">
        <v>0</v>
      </c>
      <c r="J77" s="746">
        <v>0</v>
      </c>
      <c r="K77" s="843">
        <f t="shared" si="3"/>
        <v>1</v>
      </c>
      <c r="L77" s="842">
        <f t="shared" si="4"/>
        <v>6190</v>
      </c>
      <c r="M77" s="795">
        <f t="shared" si="5"/>
        <v>6190</v>
      </c>
      <c r="N77" s="834"/>
      <c r="O77" s="730"/>
    </row>
    <row r="78" spans="1:15">
      <c r="A78" s="840">
        <v>73</v>
      </c>
      <c r="B78" s="753" t="s">
        <v>2699</v>
      </c>
      <c r="C78" s="811" t="s">
        <v>2700</v>
      </c>
      <c r="D78" s="746">
        <v>0</v>
      </c>
      <c r="E78" s="849">
        <v>2.2000000000000002</v>
      </c>
      <c r="F78" s="797">
        <v>425</v>
      </c>
      <c r="G78" s="746">
        <v>1</v>
      </c>
      <c r="H78" s="746">
        <v>1</v>
      </c>
      <c r="I78" s="746">
        <v>0</v>
      </c>
      <c r="J78" s="746">
        <v>0</v>
      </c>
      <c r="K78" s="843">
        <f t="shared" si="3"/>
        <v>2</v>
      </c>
      <c r="L78" s="842">
        <f t="shared" si="4"/>
        <v>850</v>
      </c>
      <c r="M78" s="795">
        <f t="shared" si="5"/>
        <v>850</v>
      </c>
      <c r="N78" s="834"/>
      <c r="O78" s="730"/>
    </row>
    <row r="79" spans="1:15">
      <c r="A79" s="840">
        <v>74</v>
      </c>
      <c r="B79" s="753" t="s">
        <v>2701</v>
      </c>
      <c r="C79" s="811" t="s">
        <v>2595</v>
      </c>
      <c r="D79" s="746">
        <v>0</v>
      </c>
      <c r="E79" s="849">
        <v>2.2000000000000002</v>
      </c>
      <c r="F79" s="797">
        <v>180</v>
      </c>
      <c r="G79" s="746">
        <v>1</v>
      </c>
      <c r="H79" s="746">
        <v>1</v>
      </c>
      <c r="I79" s="746">
        <v>0</v>
      </c>
      <c r="J79" s="746">
        <v>0</v>
      </c>
      <c r="K79" s="843">
        <f t="shared" si="3"/>
        <v>2</v>
      </c>
      <c r="L79" s="842">
        <f t="shared" si="4"/>
        <v>360</v>
      </c>
      <c r="M79" s="795">
        <f t="shared" si="5"/>
        <v>360</v>
      </c>
      <c r="N79" s="834"/>
      <c r="O79" s="730"/>
    </row>
    <row r="80" spans="1:15">
      <c r="A80" s="840">
        <v>75</v>
      </c>
      <c r="B80" s="753" t="s">
        <v>2702</v>
      </c>
      <c r="C80" s="811" t="s">
        <v>2595</v>
      </c>
      <c r="D80" s="746">
        <v>0</v>
      </c>
      <c r="E80" s="849">
        <v>2.2000000000000002</v>
      </c>
      <c r="F80" s="797">
        <v>290</v>
      </c>
      <c r="G80" s="746">
        <v>1</v>
      </c>
      <c r="H80" s="746">
        <v>1</v>
      </c>
      <c r="I80" s="746">
        <v>0</v>
      </c>
      <c r="J80" s="746">
        <v>0</v>
      </c>
      <c r="K80" s="843">
        <f t="shared" si="3"/>
        <v>2</v>
      </c>
      <c r="L80" s="842">
        <f t="shared" si="4"/>
        <v>580</v>
      </c>
      <c r="M80" s="795">
        <f t="shared" si="5"/>
        <v>580</v>
      </c>
      <c r="N80" s="834"/>
      <c r="O80" s="730"/>
    </row>
    <row r="81" spans="1:15">
      <c r="A81" s="840">
        <v>76</v>
      </c>
      <c r="B81" s="753" t="s">
        <v>2703</v>
      </c>
      <c r="C81" s="811" t="s">
        <v>2680</v>
      </c>
      <c r="D81" s="746">
        <v>0</v>
      </c>
      <c r="E81" s="849">
        <v>4.4000000000000004</v>
      </c>
      <c r="F81" s="797">
        <v>70</v>
      </c>
      <c r="G81" s="746">
        <v>1</v>
      </c>
      <c r="H81" s="746">
        <v>1</v>
      </c>
      <c r="I81" s="746">
        <v>1</v>
      </c>
      <c r="J81" s="746">
        <v>1</v>
      </c>
      <c r="K81" s="843">
        <f t="shared" si="3"/>
        <v>4</v>
      </c>
      <c r="L81" s="842">
        <f t="shared" si="4"/>
        <v>280</v>
      </c>
      <c r="M81" s="795">
        <f t="shared" si="5"/>
        <v>280</v>
      </c>
      <c r="N81" s="834"/>
      <c r="O81" s="730"/>
    </row>
    <row r="82" spans="1:15">
      <c r="A82" s="840">
        <v>77</v>
      </c>
      <c r="B82" s="753" t="s">
        <v>2704</v>
      </c>
      <c r="C82" s="811" t="s">
        <v>2688</v>
      </c>
      <c r="D82" s="746">
        <v>0</v>
      </c>
      <c r="E82" s="849">
        <v>6.6000000000000005</v>
      </c>
      <c r="F82" s="797">
        <v>12900</v>
      </c>
      <c r="G82" s="746">
        <v>2</v>
      </c>
      <c r="H82" s="746">
        <v>2</v>
      </c>
      <c r="I82" s="746">
        <v>2</v>
      </c>
      <c r="J82" s="746">
        <v>1</v>
      </c>
      <c r="K82" s="843">
        <f t="shared" si="3"/>
        <v>7</v>
      </c>
      <c r="L82" s="842">
        <f t="shared" si="4"/>
        <v>90300</v>
      </c>
      <c r="M82" s="795">
        <f t="shared" si="5"/>
        <v>90300</v>
      </c>
      <c r="N82" s="834"/>
      <c r="O82" s="730"/>
    </row>
    <row r="83" spans="1:15">
      <c r="A83" s="840">
        <v>78</v>
      </c>
      <c r="B83" s="753" t="s">
        <v>2705</v>
      </c>
      <c r="C83" s="811" t="s">
        <v>2706</v>
      </c>
      <c r="D83" s="746">
        <v>0</v>
      </c>
      <c r="E83" s="849">
        <v>3.3000000000000003</v>
      </c>
      <c r="F83" s="797">
        <v>900</v>
      </c>
      <c r="G83" s="746">
        <v>1</v>
      </c>
      <c r="H83" s="746">
        <v>1</v>
      </c>
      <c r="I83" s="746">
        <v>1</v>
      </c>
      <c r="J83" s="746">
        <v>0</v>
      </c>
      <c r="K83" s="843">
        <f t="shared" si="3"/>
        <v>3</v>
      </c>
      <c r="L83" s="842">
        <f t="shared" si="4"/>
        <v>2700</v>
      </c>
      <c r="M83" s="795">
        <f t="shared" si="5"/>
        <v>2700</v>
      </c>
      <c r="N83" s="834"/>
      <c r="O83" s="730"/>
    </row>
    <row r="84" spans="1:15" ht="48">
      <c r="A84" s="840">
        <v>79</v>
      </c>
      <c r="B84" s="753" t="s">
        <v>2707</v>
      </c>
      <c r="C84" s="811" t="s">
        <v>2708</v>
      </c>
      <c r="D84" s="746">
        <v>0</v>
      </c>
      <c r="E84" s="849">
        <v>1.1000000000000001</v>
      </c>
      <c r="F84" s="797">
        <v>18400</v>
      </c>
      <c r="G84" s="746">
        <v>1</v>
      </c>
      <c r="H84" s="746">
        <v>0</v>
      </c>
      <c r="I84" s="746">
        <v>0</v>
      </c>
      <c r="J84" s="746">
        <v>0</v>
      </c>
      <c r="K84" s="843">
        <f t="shared" si="3"/>
        <v>1</v>
      </c>
      <c r="L84" s="842">
        <f t="shared" si="4"/>
        <v>18400</v>
      </c>
      <c r="M84" s="795">
        <f t="shared" si="5"/>
        <v>18400</v>
      </c>
      <c r="N84" s="834"/>
      <c r="O84" s="730"/>
    </row>
    <row r="85" spans="1:15" ht="48">
      <c r="A85" s="840">
        <v>80</v>
      </c>
      <c r="B85" s="753" t="s">
        <v>2709</v>
      </c>
      <c r="C85" s="811" t="s">
        <v>2688</v>
      </c>
      <c r="D85" s="746">
        <v>0</v>
      </c>
      <c r="E85" s="849">
        <v>1.1000000000000001</v>
      </c>
      <c r="F85" s="797">
        <v>2290</v>
      </c>
      <c r="G85" s="746">
        <v>1</v>
      </c>
      <c r="H85" s="746">
        <v>0</v>
      </c>
      <c r="I85" s="746">
        <v>0</v>
      </c>
      <c r="J85" s="746">
        <v>0</v>
      </c>
      <c r="K85" s="843">
        <f t="shared" si="3"/>
        <v>1</v>
      </c>
      <c r="L85" s="842">
        <f t="shared" si="4"/>
        <v>2290</v>
      </c>
      <c r="M85" s="795">
        <f t="shared" si="5"/>
        <v>2290</v>
      </c>
      <c r="N85" s="834"/>
      <c r="O85" s="730"/>
    </row>
    <row r="86" spans="1:15">
      <c r="A86" s="840">
        <v>81</v>
      </c>
      <c r="B86" s="753" t="s">
        <v>2710</v>
      </c>
      <c r="C86" s="811" t="s">
        <v>41</v>
      </c>
      <c r="D86" s="746">
        <v>0</v>
      </c>
      <c r="E86" s="849">
        <v>1.1000000000000001</v>
      </c>
      <c r="F86" s="797">
        <v>2390</v>
      </c>
      <c r="G86" s="746">
        <v>1</v>
      </c>
      <c r="H86" s="746">
        <v>0</v>
      </c>
      <c r="I86" s="746">
        <v>0</v>
      </c>
      <c r="J86" s="746">
        <v>0</v>
      </c>
      <c r="K86" s="843">
        <f t="shared" si="3"/>
        <v>1</v>
      </c>
      <c r="L86" s="842">
        <f t="shared" si="4"/>
        <v>2390</v>
      </c>
      <c r="M86" s="795">
        <f t="shared" si="5"/>
        <v>2390</v>
      </c>
      <c r="N86" s="834"/>
      <c r="O86" s="730"/>
    </row>
    <row r="87" spans="1:15">
      <c r="A87" s="840">
        <v>82</v>
      </c>
      <c r="B87" s="753" t="s">
        <v>2711</v>
      </c>
      <c r="C87" s="811" t="s">
        <v>2360</v>
      </c>
      <c r="D87" s="746">
        <v>0</v>
      </c>
      <c r="E87" s="849">
        <v>2.2000000000000002</v>
      </c>
      <c r="F87" s="797">
        <v>1390</v>
      </c>
      <c r="G87" s="746">
        <v>1</v>
      </c>
      <c r="H87" s="746">
        <v>1</v>
      </c>
      <c r="I87" s="746">
        <v>0</v>
      </c>
      <c r="J87" s="746">
        <v>0</v>
      </c>
      <c r="K87" s="843">
        <f t="shared" si="3"/>
        <v>2</v>
      </c>
      <c r="L87" s="842">
        <f t="shared" si="4"/>
        <v>2780</v>
      </c>
      <c r="M87" s="795">
        <f t="shared" si="5"/>
        <v>2780</v>
      </c>
      <c r="N87" s="834"/>
      <c r="O87" s="730"/>
    </row>
    <row r="88" spans="1:15">
      <c r="A88" s="840">
        <v>83</v>
      </c>
      <c r="B88" s="753" t="s">
        <v>2712</v>
      </c>
      <c r="C88" s="811" t="s">
        <v>2688</v>
      </c>
      <c r="D88" s="746">
        <v>0</v>
      </c>
      <c r="E88" s="849">
        <v>1.1000000000000001</v>
      </c>
      <c r="F88" s="797">
        <v>1590</v>
      </c>
      <c r="G88" s="746">
        <v>1</v>
      </c>
      <c r="H88" s="746">
        <v>0</v>
      </c>
      <c r="I88" s="746">
        <v>0</v>
      </c>
      <c r="J88" s="746">
        <v>0</v>
      </c>
      <c r="K88" s="843">
        <f t="shared" si="3"/>
        <v>1</v>
      </c>
      <c r="L88" s="842">
        <f t="shared" si="4"/>
        <v>1590</v>
      </c>
      <c r="M88" s="795">
        <f t="shared" si="5"/>
        <v>1590</v>
      </c>
      <c r="N88" s="834"/>
      <c r="O88" s="730"/>
    </row>
    <row r="89" spans="1:15" ht="48">
      <c r="A89" s="840">
        <v>84</v>
      </c>
      <c r="B89" s="753" t="s">
        <v>2713</v>
      </c>
      <c r="C89" s="811" t="s">
        <v>41</v>
      </c>
      <c r="D89" s="746">
        <v>0</v>
      </c>
      <c r="E89" s="849">
        <v>1.1000000000000001</v>
      </c>
      <c r="F89" s="797">
        <v>1590</v>
      </c>
      <c r="G89" s="746">
        <v>1</v>
      </c>
      <c r="H89" s="746">
        <v>0</v>
      </c>
      <c r="I89" s="746">
        <v>0</v>
      </c>
      <c r="J89" s="746">
        <v>0</v>
      </c>
      <c r="K89" s="843">
        <f t="shared" si="3"/>
        <v>1</v>
      </c>
      <c r="L89" s="842">
        <f t="shared" si="4"/>
        <v>1590</v>
      </c>
      <c r="M89" s="795">
        <f t="shared" si="5"/>
        <v>1590</v>
      </c>
      <c r="N89" s="834"/>
      <c r="O89" s="730"/>
    </row>
    <row r="90" spans="1:15">
      <c r="A90" s="840">
        <v>85</v>
      </c>
      <c r="B90" s="753" t="s">
        <v>2714</v>
      </c>
      <c r="C90" s="811" t="s">
        <v>2360</v>
      </c>
      <c r="D90" s="746">
        <v>0</v>
      </c>
      <c r="E90" s="849">
        <v>1.1000000000000001</v>
      </c>
      <c r="F90" s="797">
        <v>990</v>
      </c>
      <c r="G90" s="746">
        <v>1</v>
      </c>
      <c r="H90" s="746">
        <v>0</v>
      </c>
      <c r="I90" s="746">
        <v>0</v>
      </c>
      <c r="J90" s="746">
        <v>0</v>
      </c>
      <c r="K90" s="843">
        <f t="shared" si="3"/>
        <v>1</v>
      </c>
      <c r="L90" s="842">
        <f t="shared" si="4"/>
        <v>990</v>
      </c>
      <c r="M90" s="795">
        <f t="shared" si="5"/>
        <v>990</v>
      </c>
      <c r="N90" s="834"/>
      <c r="O90" s="730"/>
    </row>
    <row r="91" spans="1:15">
      <c r="A91" s="840">
        <v>86</v>
      </c>
      <c r="B91" s="753" t="s">
        <v>2715</v>
      </c>
      <c r="C91" s="811" t="s">
        <v>41</v>
      </c>
      <c r="D91" s="746">
        <v>0</v>
      </c>
      <c r="E91" s="849">
        <v>2.2000000000000002</v>
      </c>
      <c r="F91" s="797">
        <v>1690</v>
      </c>
      <c r="G91" s="746">
        <v>1</v>
      </c>
      <c r="H91" s="746">
        <v>1</v>
      </c>
      <c r="I91" s="746">
        <v>0</v>
      </c>
      <c r="J91" s="746">
        <v>0</v>
      </c>
      <c r="K91" s="843">
        <f t="shared" si="3"/>
        <v>2</v>
      </c>
      <c r="L91" s="842">
        <f t="shared" si="4"/>
        <v>3380</v>
      </c>
      <c r="M91" s="795">
        <f t="shared" si="5"/>
        <v>3380</v>
      </c>
      <c r="N91" s="834"/>
      <c r="O91" s="730"/>
    </row>
    <row r="92" spans="1:15" ht="48">
      <c r="A92" s="840">
        <v>87</v>
      </c>
      <c r="B92" s="753" t="s">
        <v>2716</v>
      </c>
      <c r="C92" s="811" t="s">
        <v>2595</v>
      </c>
      <c r="D92" s="746">
        <v>0</v>
      </c>
      <c r="E92" s="849">
        <v>1.1000000000000001</v>
      </c>
      <c r="F92" s="797">
        <v>29900</v>
      </c>
      <c r="G92" s="746">
        <v>1</v>
      </c>
      <c r="H92" s="746">
        <v>0</v>
      </c>
      <c r="I92" s="746">
        <v>0</v>
      </c>
      <c r="J92" s="746">
        <v>0</v>
      </c>
      <c r="K92" s="843">
        <f t="shared" si="3"/>
        <v>1</v>
      </c>
      <c r="L92" s="842">
        <f t="shared" si="4"/>
        <v>29900</v>
      </c>
      <c r="M92" s="795">
        <f t="shared" si="5"/>
        <v>29900</v>
      </c>
      <c r="N92" s="834"/>
      <c r="O92" s="730"/>
    </row>
    <row r="93" spans="1:15">
      <c r="A93" s="840">
        <v>88</v>
      </c>
      <c r="B93" s="753" t="s">
        <v>2717</v>
      </c>
      <c r="C93" s="811" t="s">
        <v>2595</v>
      </c>
      <c r="D93" s="746">
        <v>0</v>
      </c>
      <c r="E93" s="849">
        <v>1.1000000000000001</v>
      </c>
      <c r="F93" s="797">
        <v>1700</v>
      </c>
      <c r="G93" s="746">
        <v>1</v>
      </c>
      <c r="H93" s="746">
        <v>0</v>
      </c>
      <c r="I93" s="746">
        <v>0</v>
      </c>
      <c r="J93" s="746">
        <v>0</v>
      </c>
      <c r="K93" s="843">
        <f t="shared" si="3"/>
        <v>1</v>
      </c>
      <c r="L93" s="842">
        <f t="shared" si="4"/>
        <v>1700</v>
      </c>
      <c r="M93" s="795">
        <f t="shared" si="5"/>
        <v>1700</v>
      </c>
      <c r="N93" s="834"/>
      <c r="O93" s="730"/>
    </row>
    <row r="94" spans="1:15" ht="48">
      <c r="A94" s="840">
        <v>89</v>
      </c>
      <c r="B94" s="753" t="s">
        <v>2718</v>
      </c>
      <c r="C94" s="811" t="s">
        <v>2530</v>
      </c>
      <c r="D94" s="746">
        <v>0</v>
      </c>
      <c r="E94" s="849">
        <v>2.2000000000000002</v>
      </c>
      <c r="F94" s="797">
        <v>1790</v>
      </c>
      <c r="G94" s="746">
        <v>1</v>
      </c>
      <c r="H94" s="746">
        <v>1</v>
      </c>
      <c r="I94" s="746">
        <v>0</v>
      </c>
      <c r="J94" s="746">
        <v>0</v>
      </c>
      <c r="K94" s="843">
        <f t="shared" si="3"/>
        <v>2</v>
      </c>
      <c r="L94" s="842">
        <f t="shared" si="4"/>
        <v>3580</v>
      </c>
      <c r="M94" s="795">
        <f t="shared" si="5"/>
        <v>3580</v>
      </c>
      <c r="N94" s="834"/>
      <c r="O94" s="730"/>
    </row>
    <row r="95" spans="1:15">
      <c r="A95" s="840">
        <v>90</v>
      </c>
      <c r="B95" s="753" t="s">
        <v>2719</v>
      </c>
      <c r="C95" s="811" t="s">
        <v>2688</v>
      </c>
      <c r="D95" s="746">
        <v>0</v>
      </c>
      <c r="E95" s="849">
        <v>2.2000000000000002</v>
      </c>
      <c r="F95" s="797">
        <v>1990</v>
      </c>
      <c r="G95" s="746">
        <v>1</v>
      </c>
      <c r="H95" s="746">
        <v>1</v>
      </c>
      <c r="I95" s="746">
        <v>0</v>
      </c>
      <c r="J95" s="746">
        <v>0</v>
      </c>
      <c r="K95" s="843">
        <f t="shared" si="3"/>
        <v>2</v>
      </c>
      <c r="L95" s="842">
        <f t="shared" si="4"/>
        <v>3980</v>
      </c>
      <c r="M95" s="795">
        <f t="shared" si="5"/>
        <v>3980</v>
      </c>
      <c r="N95" s="834"/>
      <c r="O95" s="730"/>
    </row>
    <row r="96" spans="1:15">
      <c r="A96" s="840">
        <v>91</v>
      </c>
      <c r="B96" s="850" t="s">
        <v>2720</v>
      </c>
      <c r="C96" s="811" t="s">
        <v>41</v>
      </c>
      <c r="D96" s="746">
        <v>0</v>
      </c>
      <c r="E96" s="849">
        <v>2.2000000000000002</v>
      </c>
      <c r="F96" s="797">
        <v>1990</v>
      </c>
      <c r="G96" s="746">
        <v>1</v>
      </c>
      <c r="H96" s="746">
        <v>1</v>
      </c>
      <c r="I96" s="746">
        <v>0</v>
      </c>
      <c r="J96" s="746">
        <v>0</v>
      </c>
      <c r="K96" s="843">
        <f t="shared" si="3"/>
        <v>2</v>
      </c>
      <c r="L96" s="842">
        <f t="shared" si="4"/>
        <v>3980</v>
      </c>
      <c r="M96" s="795">
        <f t="shared" si="5"/>
        <v>3980</v>
      </c>
      <c r="N96" s="834"/>
      <c r="O96" s="730"/>
    </row>
    <row r="97" spans="1:15" ht="48">
      <c r="A97" s="840">
        <v>92</v>
      </c>
      <c r="B97" s="753" t="s">
        <v>2721</v>
      </c>
      <c r="C97" s="811" t="s">
        <v>2688</v>
      </c>
      <c r="D97" s="746">
        <v>0</v>
      </c>
      <c r="E97" s="849">
        <v>1.1000000000000001</v>
      </c>
      <c r="F97" s="797">
        <v>3990</v>
      </c>
      <c r="G97" s="746">
        <v>1</v>
      </c>
      <c r="H97" s="746">
        <v>0</v>
      </c>
      <c r="I97" s="746">
        <v>0</v>
      </c>
      <c r="J97" s="746">
        <v>0</v>
      </c>
      <c r="K97" s="843">
        <f t="shared" si="3"/>
        <v>1</v>
      </c>
      <c r="L97" s="842">
        <f t="shared" si="4"/>
        <v>3990</v>
      </c>
      <c r="M97" s="795">
        <f t="shared" si="5"/>
        <v>3990</v>
      </c>
      <c r="N97" s="834"/>
      <c r="O97" s="730"/>
    </row>
    <row r="98" spans="1:15">
      <c r="A98" s="840">
        <v>93</v>
      </c>
      <c r="B98" s="753" t="s">
        <v>2722</v>
      </c>
      <c r="C98" s="811" t="s">
        <v>2519</v>
      </c>
      <c r="D98" s="746">
        <v>0</v>
      </c>
      <c r="E98" s="849">
        <v>2.2000000000000002</v>
      </c>
      <c r="F98" s="797">
        <v>160</v>
      </c>
      <c r="G98" s="746">
        <v>1</v>
      </c>
      <c r="H98" s="746">
        <v>1</v>
      </c>
      <c r="I98" s="746">
        <v>0</v>
      </c>
      <c r="J98" s="746">
        <v>0</v>
      </c>
      <c r="K98" s="843">
        <f t="shared" si="3"/>
        <v>2</v>
      </c>
      <c r="L98" s="842">
        <f t="shared" si="4"/>
        <v>320</v>
      </c>
      <c r="M98" s="795">
        <f t="shared" si="5"/>
        <v>320</v>
      </c>
      <c r="N98" s="834"/>
      <c r="O98" s="730"/>
    </row>
    <row r="99" spans="1:15">
      <c r="A99" s="840">
        <v>94</v>
      </c>
      <c r="B99" s="753" t="s">
        <v>2723</v>
      </c>
      <c r="C99" s="811" t="s">
        <v>2694</v>
      </c>
      <c r="D99" s="746">
        <v>0</v>
      </c>
      <c r="E99" s="849">
        <v>2.2000000000000002</v>
      </c>
      <c r="F99" s="797">
        <v>3690</v>
      </c>
      <c r="G99" s="746">
        <v>1</v>
      </c>
      <c r="H99" s="746">
        <v>1</v>
      </c>
      <c r="I99" s="746">
        <v>0</v>
      </c>
      <c r="J99" s="746">
        <v>0</v>
      </c>
      <c r="K99" s="843">
        <f t="shared" si="3"/>
        <v>2</v>
      </c>
      <c r="L99" s="842">
        <f t="shared" si="4"/>
        <v>7380</v>
      </c>
      <c r="M99" s="795">
        <f t="shared" si="5"/>
        <v>7380</v>
      </c>
      <c r="N99" s="834"/>
      <c r="O99" s="730"/>
    </row>
    <row r="100" spans="1:15">
      <c r="A100" s="840">
        <v>95</v>
      </c>
      <c r="B100" s="753" t="s">
        <v>2724</v>
      </c>
      <c r="C100" s="811" t="s">
        <v>2725</v>
      </c>
      <c r="D100" s="746">
        <v>0</v>
      </c>
      <c r="E100" s="849">
        <v>3.3000000000000003</v>
      </c>
      <c r="F100" s="797">
        <v>3990</v>
      </c>
      <c r="G100" s="746">
        <v>1</v>
      </c>
      <c r="H100" s="746">
        <v>1</v>
      </c>
      <c r="I100" s="746">
        <v>1</v>
      </c>
      <c r="J100" s="746">
        <v>0</v>
      </c>
      <c r="K100" s="843">
        <f t="shared" si="3"/>
        <v>3</v>
      </c>
      <c r="L100" s="842">
        <f t="shared" si="4"/>
        <v>11970</v>
      </c>
      <c r="M100" s="795">
        <f t="shared" si="5"/>
        <v>11970</v>
      </c>
      <c r="N100" s="834"/>
      <c r="O100" s="730"/>
    </row>
    <row r="101" spans="1:15" ht="48">
      <c r="A101" s="840">
        <v>96</v>
      </c>
      <c r="B101" s="753" t="s">
        <v>2726</v>
      </c>
      <c r="C101" s="811" t="s">
        <v>2595</v>
      </c>
      <c r="D101" s="746">
        <v>0</v>
      </c>
      <c r="E101" s="849">
        <v>1.1000000000000001</v>
      </c>
      <c r="F101" s="797">
        <v>1690</v>
      </c>
      <c r="G101" s="746">
        <v>1</v>
      </c>
      <c r="H101" s="746">
        <v>0</v>
      </c>
      <c r="I101" s="746">
        <v>0</v>
      </c>
      <c r="J101" s="746">
        <v>0</v>
      </c>
      <c r="K101" s="843">
        <f t="shared" si="3"/>
        <v>1</v>
      </c>
      <c r="L101" s="842">
        <f t="shared" si="4"/>
        <v>1690</v>
      </c>
      <c r="M101" s="795">
        <f t="shared" si="5"/>
        <v>1690</v>
      </c>
      <c r="N101" s="834"/>
      <c r="O101" s="730"/>
    </row>
    <row r="102" spans="1:15">
      <c r="A102" s="840">
        <v>97</v>
      </c>
      <c r="B102" s="753" t="s">
        <v>2727</v>
      </c>
      <c r="C102" s="811" t="s">
        <v>2728</v>
      </c>
      <c r="D102" s="746">
        <v>0</v>
      </c>
      <c r="E102" s="849">
        <v>1.1000000000000001</v>
      </c>
      <c r="F102" s="797">
        <v>4990</v>
      </c>
      <c r="G102" s="746">
        <v>1</v>
      </c>
      <c r="H102" s="746">
        <v>0</v>
      </c>
      <c r="I102" s="746">
        <v>0</v>
      </c>
      <c r="J102" s="746">
        <v>0</v>
      </c>
      <c r="K102" s="843">
        <f t="shared" si="3"/>
        <v>1</v>
      </c>
      <c r="L102" s="842">
        <f t="shared" si="4"/>
        <v>4990</v>
      </c>
      <c r="M102" s="795">
        <f t="shared" si="5"/>
        <v>4990</v>
      </c>
      <c r="N102" s="834"/>
      <c r="O102" s="730"/>
    </row>
    <row r="103" spans="1:15">
      <c r="A103" s="840">
        <v>98</v>
      </c>
      <c r="B103" s="753" t="s">
        <v>2729</v>
      </c>
      <c r="C103" s="811" t="s">
        <v>2730</v>
      </c>
      <c r="D103" s="746">
        <v>0</v>
      </c>
      <c r="E103" s="849">
        <v>1.1000000000000001</v>
      </c>
      <c r="F103" s="797">
        <v>1590</v>
      </c>
      <c r="G103" s="746">
        <v>1</v>
      </c>
      <c r="H103" s="746">
        <v>0</v>
      </c>
      <c r="I103" s="746">
        <v>0</v>
      </c>
      <c r="J103" s="746">
        <v>0</v>
      </c>
      <c r="K103" s="843">
        <f t="shared" si="3"/>
        <v>1</v>
      </c>
      <c r="L103" s="842">
        <f t="shared" si="4"/>
        <v>1590</v>
      </c>
      <c r="M103" s="795">
        <f t="shared" si="5"/>
        <v>1590</v>
      </c>
      <c r="N103" s="834"/>
      <c r="O103" s="730"/>
    </row>
    <row r="104" spans="1:15">
      <c r="A104" s="840">
        <v>99</v>
      </c>
      <c r="B104" s="753" t="s">
        <v>2731</v>
      </c>
      <c r="C104" s="811" t="s">
        <v>2530</v>
      </c>
      <c r="D104" s="746">
        <v>0</v>
      </c>
      <c r="E104" s="849">
        <v>1.1000000000000001</v>
      </c>
      <c r="F104" s="797">
        <v>1000</v>
      </c>
      <c r="G104" s="746">
        <v>1</v>
      </c>
      <c r="H104" s="746">
        <v>0</v>
      </c>
      <c r="I104" s="746">
        <v>0</v>
      </c>
      <c r="J104" s="746">
        <v>0</v>
      </c>
      <c r="K104" s="843">
        <f t="shared" si="3"/>
        <v>1</v>
      </c>
      <c r="L104" s="842">
        <f t="shared" si="4"/>
        <v>1000</v>
      </c>
      <c r="M104" s="795">
        <f t="shared" si="5"/>
        <v>1000</v>
      </c>
      <c r="N104" s="834"/>
      <c r="O104" s="730"/>
    </row>
    <row r="105" spans="1:15">
      <c r="A105" s="840">
        <v>100</v>
      </c>
      <c r="B105" s="753" t="s">
        <v>2732</v>
      </c>
      <c r="C105" s="811" t="s">
        <v>2733</v>
      </c>
      <c r="D105" s="746">
        <v>0</v>
      </c>
      <c r="E105" s="849">
        <v>2.2000000000000002</v>
      </c>
      <c r="F105" s="797">
        <v>990</v>
      </c>
      <c r="G105" s="746">
        <v>1</v>
      </c>
      <c r="H105" s="746">
        <v>1</v>
      </c>
      <c r="I105" s="746">
        <v>0</v>
      </c>
      <c r="J105" s="746">
        <v>0</v>
      </c>
      <c r="K105" s="843">
        <f t="shared" si="3"/>
        <v>2</v>
      </c>
      <c r="L105" s="842">
        <f t="shared" si="4"/>
        <v>1980</v>
      </c>
      <c r="M105" s="795">
        <f t="shared" si="5"/>
        <v>1980</v>
      </c>
      <c r="N105" s="834"/>
      <c r="O105" s="730"/>
    </row>
    <row r="106" spans="1:15">
      <c r="A106" s="840">
        <v>101</v>
      </c>
      <c r="B106" s="753" t="s">
        <v>2734</v>
      </c>
      <c r="C106" s="811" t="s">
        <v>2688</v>
      </c>
      <c r="D106" s="746">
        <v>0</v>
      </c>
      <c r="E106" s="849">
        <v>1.1000000000000001</v>
      </c>
      <c r="F106" s="797">
        <v>600</v>
      </c>
      <c r="G106" s="746">
        <v>1</v>
      </c>
      <c r="H106" s="746">
        <v>0</v>
      </c>
      <c r="I106" s="746">
        <v>0</v>
      </c>
      <c r="J106" s="746">
        <v>0</v>
      </c>
      <c r="K106" s="843">
        <f t="shared" si="3"/>
        <v>1</v>
      </c>
      <c r="L106" s="842">
        <f t="shared" si="4"/>
        <v>600</v>
      </c>
      <c r="M106" s="795">
        <f t="shared" si="5"/>
        <v>600</v>
      </c>
      <c r="N106" s="834"/>
      <c r="O106" s="730"/>
    </row>
    <row r="107" spans="1:15">
      <c r="A107" s="840">
        <v>102</v>
      </c>
      <c r="B107" s="753" t="s">
        <v>2735</v>
      </c>
      <c r="C107" s="811" t="s">
        <v>2595</v>
      </c>
      <c r="D107" s="746">
        <v>0</v>
      </c>
      <c r="E107" s="849">
        <v>1.1000000000000001</v>
      </c>
      <c r="F107" s="797">
        <v>1690</v>
      </c>
      <c r="G107" s="746">
        <v>1</v>
      </c>
      <c r="H107" s="746">
        <v>0</v>
      </c>
      <c r="I107" s="746">
        <v>0</v>
      </c>
      <c r="J107" s="746">
        <v>0</v>
      </c>
      <c r="K107" s="843">
        <f t="shared" si="3"/>
        <v>1</v>
      </c>
      <c r="L107" s="842">
        <f t="shared" si="4"/>
        <v>1690</v>
      </c>
      <c r="M107" s="795">
        <f t="shared" si="5"/>
        <v>1690</v>
      </c>
      <c r="N107" s="834"/>
      <c r="O107" s="730"/>
    </row>
    <row r="108" spans="1:15">
      <c r="A108" s="840">
        <v>103</v>
      </c>
      <c r="B108" s="753" t="s">
        <v>2736</v>
      </c>
      <c r="C108" s="811" t="s">
        <v>2530</v>
      </c>
      <c r="D108" s="746">
        <v>0</v>
      </c>
      <c r="E108" s="849">
        <v>1.1000000000000001</v>
      </c>
      <c r="F108" s="797">
        <v>1590</v>
      </c>
      <c r="G108" s="746">
        <v>1</v>
      </c>
      <c r="H108" s="746">
        <v>0</v>
      </c>
      <c r="I108" s="746">
        <v>0</v>
      </c>
      <c r="J108" s="746">
        <v>0</v>
      </c>
      <c r="K108" s="843">
        <f t="shared" si="3"/>
        <v>1</v>
      </c>
      <c r="L108" s="842">
        <f t="shared" si="4"/>
        <v>1590</v>
      </c>
      <c r="M108" s="795">
        <f t="shared" si="5"/>
        <v>1590</v>
      </c>
      <c r="N108" s="834"/>
      <c r="O108" s="730"/>
    </row>
    <row r="109" spans="1:15">
      <c r="A109" s="840">
        <v>104</v>
      </c>
      <c r="B109" s="753" t="s">
        <v>2737</v>
      </c>
      <c r="C109" s="811" t="s">
        <v>41</v>
      </c>
      <c r="D109" s="746">
        <v>0</v>
      </c>
      <c r="E109" s="849">
        <v>1.1000000000000001</v>
      </c>
      <c r="F109" s="797">
        <v>1490</v>
      </c>
      <c r="G109" s="746">
        <v>1</v>
      </c>
      <c r="H109" s="746">
        <v>0</v>
      </c>
      <c r="I109" s="746">
        <v>0</v>
      </c>
      <c r="J109" s="746">
        <v>0</v>
      </c>
      <c r="K109" s="843">
        <f t="shared" si="3"/>
        <v>1</v>
      </c>
      <c r="L109" s="842">
        <f t="shared" si="4"/>
        <v>1490</v>
      </c>
      <c r="M109" s="795">
        <f t="shared" si="5"/>
        <v>1490</v>
      </c>
      <c r="N109" s="834"/>
      <c r="O109" s="730"/>
    </row>
    <row r="110" spans="1:15">
      <c r="A110" s="840">
        <v>105</v>
      </c>
      <c r="B110" s="753" t="s">
        <v>2738</v>
      </c>
      <c r="C110" s="811" t="s">
        <v>2530</v>
      </c>
      <c r="D110" s="746">
        <v>0</v>
      </c>
      <c r="E110" s="849">
        <v>1.1000000000000001</v>
      </c>
      <c r="F110" s="797">
        <v>250</v>
      </c>
      <c r="G110" s="746">
        <v>1</v>
      </c>
      <c r="H110" s="746">
        <v>0</v>
      </c>
      <c r="I110" s="746">
        <v>0</v>
      </c>
      <c r="J110" s="746">
        <v>0</v>
      </c>
      <c r="K110" s="843">
        <f t="shared" si="3"/>
        <v>1</v>
      </c>
      <c r="L110" s="842">
        <f t="shared" si="4"/>
        <v>250</v>
      </c>
      <c r="M110" s="795">
        <f t="shared" si="5"/>
        <v>250</v>
      </c>
      <c r="N110" s="834"/>
      <c r="O110" s="730"/>
    </row>
    <row r="111" spans="1:15">
      <c r="A111" s="840">
        <v>106</v>
      </c>
      <c r="B111" s="753" t="s">
        <v>2739</v>
      </c>
      <c r="C111" s="811" t="s">
        <v>2733</v>
      </c>
      <c r="D111" s="746">
        <v>0</v>
      </c>
      <c r="E111" s="849">
        <v>4.4000000000000004</v>
      </c>
      <c r="F111" s="797">
        <v>1990</v>
      </c>
      <c r="G111" s="746">
        <v>1</v>
      </c>
      <c r="H111" s="746">
        <v>1</v>
      </c>
      <c r="I111" s="746">
        <v>1</v>
      </c>
      <c r="J111" s="746">
        <v>1</v>
      </c>
      <c r="K111" s="843">
        <f t="shared" si="3"/>
        <v>4</v>
      </c>
      <c r="L111" s="842">
        <f t="shared" si="4"/>
        <v>7960</v>
      </c>
      <c r="M111" s="795">
        <f t="shared" si="5"/>
        <v>7960</v>
      </c>
      <c r="N111" s="834"/>
      <c r="O111" s="730"/>
    </row>
    <row r="112" spans="1:15">
      <c r="A112" s="840">
        <v>107</v>
      </c>
      <c r="B112" s="753" t="s">
        <v>2740</v>
      </c>
      <c r="C112" s="811" t="s">
        <v>2730</v>
      </c>
      <c r="D112" s="746">
        <v>0</v>
      </c>
      <c r="E112" s="849">
        <v>1.1000000000000001</v>
      </c>
      <c r="F112" s="797">
        <v>1590</v>
      </c>
      <c r="G112" s="746">
        <v>1</v>
      </c>
      <c r="H112" s="746">
        <v>0</v>
      </c>
      <c r="I112" s="746">
        <v>0</v>
      </c>
      <c r="J112" s="746">
        <v>0</v>
      </c>
      <c r="K112" s="843">
        <f t="shared" si="3"/>
        <v>1</v>
      </c>
      <c r="L112" s="842">
        <f t="shared" si="4"/>
        <v>1590</v>
      </c>
      <c r="M112" s="795">
        <f t="shared" si="5"/>
        <v>1590</v>
      </c>
      <c r="N112" s="834"/>
      <c r="O112" s="730"/>
    </row>
    <row r="113" spans="1:15" ht="48">
      <c r="A113" s="840">
        <v>108</v>
      </c>
      <c r="B113" s="753" t="s">
        <v>2741</v>
      </c>
      <c r="C113" s="811" t="s">
        <v>41</v>
      </c>
      <c r="D113" s="746">
        <v>0</v>
      </c>
      <c r="E113" s="849">
        <v>1.1000000000000001</v>
      </c>
      <c r="F113" s="797">
        <v>1690</v>
      </c>
      <c r="G113" s="746">
        <v>1</v>
      </c>
      <c r="H113" s="746">
        <v>0</v>
      </c>
      <c r="I113" s="746">
        <v>0</v>
      </c>
      <c r="J113" s="746">
        <v>0</v>
      </c>
      <c r="K113" s="843">
        <f t="shared" si="3"/>
        <v>1</v>
      </c>
      <c r="L113" s="842">
        <f t="shared" si="4"/>
        <v>1690</v>
      </c>
      <c r="M113" s="795">
        <f t="shared" si="5"/>
        <v>1690</v>
      </c>
      <c r="N113" s="834"/>
      <c r="O113" s="730"/>
    </row>
    <row r="114" spans="1:15">
      <c r="A114" s="840">
        <v>109</v>
      </c>
      <c r="B114" s="753" t="s">
        <v>2742</v>
      </c>
      <c r="C114" s="811" t="s">
        <v>2688</v>
      </c>
      <c r="D114" s="746">
        <v>0</v>
      </c>
      <c r="E114" s="849">
        <v>1.1000000000000001</v>
      </c>
      <c r="F114" s="797">
        <v>990</v>
      </c>
      <c r="G114" s="746">
        <v>1</v>
      </c>
      <c r="H114" s="746">
        <v>0</v>
      </c>
      <c r="I114" s="746">
        <v>0</v>
      </c>
      <c r="J114" s="746">
        <v>0</v>
      </c>
      <c r="K114" s="843">
        <f t="shared" si="3"/>
        <v>1</v>
      </c>
      <c r="L114" s="842">
        <f t="shared" si="4"/>
        <v>990</v>
      </c>
      <c r="M114" s="795">
        <f t="shared" si="5"/>
        <v>990</v>
      </c>
      <c r="N114" s="834"/>
      <c r="O114" s="730"/>
    </row>
    <row r="115" spans="1:15">
      <c r="A115" s="840">
        <v>110</v>
      </c>
      <c r="B115" s="753" t="s">
        <v>2743</v>
      </c>
      <c r="C115" s="811" t="s">
        <v>2688</v>
      </c>
      <c r="D115" s="746">
        <v>0</v>
      </c>
      <c r="E115" s="849">
        <v>17.600000000000001</v>
      </c>
      <c r="F115" s="797">
        <v>590</v>
      </c>
      <c r="G115" s="746">
        <v>5</v>
      </c>
      <c r="H115" s="746">
        <v>5</v>
      </c>
      <c r="I115" s="746">
        <v>4</v>
      </c>
      <c r="J115" s="746">
        <v>4</v>
      </c>
      <c r="K115" s="843">
        <f t="shared" si="3"/>
        <v>18</v>
      </c>
      <c r="L115" s="842">
        <f t="shared" si="4"/>
        <v>10620</v>
      </c>
      <c r="M115" s="795">
        <f t="shared" si="5"/>
        <v>10620</v>
      </c>
      <c r="N115" s="834"/>
      <c r="O115" s="730"/>
    </row>
    <row r="116" spans="1:15">
      <c r="A116" s="840">
        <v>111</v>
      </c>
      <c r="B116" s="753" t="s">
        <v>2744</v>
      </c>
      <c r="C116" s="811" t="s">
        <v>2271</v>
      </c>
      <c r="D116" s="746">
        <v>0</v>
      </c>
      <c r="E116" s="849">
        <v>2.2000000000000002</v>
      </c>
      <c r="F116" s="797">
        <v>2590</v>
      </c>
      <c r="G116" s="746">
        <v>1</v>
      </c>
      <c r="H116" s="746">
        <v>1</v>
      </c>
      <c r="I116" s="746">
        <v>0</v>
      </c>
      <c r="J116" s="746">
        <v>0</v>
      </c>
      <c r="K116" s="843">
        <f t="shared" si="3"/>
        <v>2</v>
      </c>
      <c r="L116" s="842">
        <f t="shared" si="4"/>
        <v>5180</v>
      </c>
      <c r="M116" s="795">
        <f t="shared" si="5"/>
        <v>5180</v>
      </c>
      <c r="N116" s="834"/>
      <c r="O116" s="730"/>
    </row>
    <row r="117" spans="1:15" ht="48">
      <c r="A117" s="840">
        <v>112</v>
      </c>
      <c r="B117" s="753" t="s">
        <v>2745</v>
      </c>
      <c r="C117" s="811"/>
      <c r="D117" s="746"/>
      <c r="E117" s="849"/>
      <c r="F117" s="797"/>
      <c r="G117" s="746"/>
      <c r="H117" s="746"/>
      <c r="I117" s="746"/>
      <c r="J117" s="746"/>
      <c r="K117" s="843">
        <f t="shared" si="3"/>
        <v>0</v>
      </c>
      <c r="L117" s="842">
        <f t="shared" si="4"/>
        <v>0</v>
      </c>
      <c r="M117" s="795">
        <f t="shared" si="5"/>
        <v>0</v>
      </c>
      <c r="N117" s="834"/>
      <c r="O117" s="730"/>
    </row>
    <row r="118" spans="1:15">
      <c r="A118" s="840"/>
      <c r="B118" s="753" t="s">
        <v>2746</v>
      </c>
      <c r="C118" s="746" t="s">
        <v>2747</v>
      </c>
      <c r="D118" s="746">
        <v>0</v>
      </c>
      <c r="E118" s="849">
        <v>1</v>
      </c>
      <c r="F118" s="755">
        <v>5000</v>
      </c>
      <c r="G118" s="746">
        <v>0</v>
      </c>
      <c r="H118" s="746">
        <v>1</v>
      </c>
      <c r="I118" s="746">
        <v>0</v>
      </c>
      <c r="J118" s="746">
        <v>0</v>
      </c>
      <c r="K118" s="843">
        <f t="shared" si="3"/>
        <v>1</v>
      </c>
      <c r="L118" s="842">
        <f t="shared" si="4"/>
        <v>5000</v>
      </c>
      <c r="M118" s="795">
        <f t="shared" si="5"/>
        <v>5000</v>
      </c>
      <c r="N118" s="834"/>
      <c r="O118" s="730"/>
    </row>
    <row r="119" spans="1:15">
      <c r="A119" s="840"/>
      <c r="B119" s="753" t="s">
        <v>2748</v>
      </c>
      <c r="C119" s="746" t="s">
        <v>2747</v>
      </c>
      <c r="D119" s="746">
        <v>0</v>
      </c>
      <c r="E119" s="849">
        <v>1</v>
      </c>
      <c r="F119" s="755">
        <v>5000</v>
      </c>
      <c r="G119" s="746">
        <v>0</v>
      </c>
      <c r="H119" s="746">
        <v>1</v>
      </c>
      <c r="I119" s="746">
        <v>0</v>
      </c>
      <c r="J119" s="746">
        <v>0</v>
      </c>
      <c r="K119" s="843">
        <f t="shared" si="3"/>
        <v>1</v>
      </c>
      <c r="L119" s="842">
        <f t="shared" si="4"/>
        <v>5000</v>
      </c>
      <c r="M119" s="795">
        <f t="shared" si="5"/>
        <v>5000</v>
      </c>
      <c r="N119" s="834"/>
      <c r="O119" s="730"/>
    </row>
    <row r="120" spans="1:15" ht="48">
      <c r="A120" s="840">
        <v>113</v>
      </c>
      <c r="B120" s="753" t="s">
        <v>2749</v>
      </c>
      <c r="C120" s="746" t="s">
        <v>2747</v>
      </c>
      <c r="D120" s="746">
        <v>0</v>
      </c>
      <c r="E120" s="849">
        <v>1</v>
      </c>
      <c r="F120" s="797">
        <v>10000</v>
      </c>
      <c r="G120" s="746">
        <v>1</v>
      </c>
      <c r="H120" s="746">
        <v>0</v>
      </c>
      <c r="I120" s="746">
        <v>0</v>
      </c>
      <c r="J120" s="746">
        <v>0</v>
      </c>
      <c r="K120" s="843">
        <f t="shared" si="3"/>
        <v>1</v>
      </c>
      <c r="L120" s="842">
        <f t="shared" si="4"/>
        <v>10000</v>
      </c>
      <c r="M120" s="795">
        <f t="shared" si="5"/>
        <v>10000</v>
      </c>
      <c r="N120" s="834"/>
      <c r="O120" s="730"/>
    </row>
    <row r="121" spans="1:15">
      <c r="A121" s="840">
        <v>114</v>
      </c>
      <c r="B121" s="753" t="s">
        <v>2750</v>
      </c>
      <c r="C121" s="746"/>
      <c r="D121" s="746"/>
      <c r="E121" s="849"/>
      <c r="F121" s="797"/>
      <c r="G121" s="746"/>
      <c r="H121" s="746"/>
      <c r="I121" s="746"/>
      <c r="J121" s="746"/>
      <c r="K121" s="843"/>
      <c r="L121" s="842">
        <v>242699.5</v>
      </c>
      <c r="M121" s="795">
        <f>+L121</f>
        <v>242699.5</v>
      </c>
      <c r="N121" s="834"/>
      <c r="O121" s="730"/>
    </row>
    <row r="122" spans="1:15" ht="23.25" customHeight="1">
      <c r="A122" s="840"/>
      <c r="B122" s="821"/>
      <c r="C122" s="815"/>
      <c r="D122" s="816"/>
      <c r="E122" s="817"/>
      <c r="F122" s="818"/>
      <c r="G122" s="816"/>
      <c r="H122" s="816"/>
      <c r="I122" s="816"/>
      <c r="J122" s="816"/>
      <c r="K122" s="819"/>
      <c r="L122" s="818">
        <f>SUM(L6:L120)</f>
        <v>1601775</v>
      </c>
      <c r="M122" s="787">
        <f t="shared" si="5"/>
        <v>1601775</v>
      </c>
      <c r="N122" s="788"/>
      <c r="O122" s="789"/>
    </row>
    <row r="123" spans="1:15">
      <c r="M123" s="851"/>
    </row>
    <row r="128" spans="1:15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O212"/>
  <sheetViews>
    <sheetView workbookViewId="0">
      <selection sqref="A1:O1"/>
    </sheetView>
  </sheetViews>
  <sheetFormatPr defaultRowHeight="24"/>
  <cols>
    <col min="1" max="1" width="5.125" style="655" customWidth="1"/>
    <col min="2" max="2" width="38.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8.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8.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8.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8.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8.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8.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8.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8.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8.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8.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8.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8.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8.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8.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8.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8.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8.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8.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8.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8.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8.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8.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8.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8.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8.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8.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8.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8.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8.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8.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8.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8.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8.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8.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8.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8.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8.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8.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8.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8.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8.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8.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8.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8.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8.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8.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8.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8.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8.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8.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8.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8.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8.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8.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8.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8.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8.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8.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8.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8.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8.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8.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8.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3020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837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838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839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840">
        <v>1</v>
      </c>
      <c r="B6" s="724" t="s">
        <v>2751</v>
      </c>
      <c r="C6" s="846" t="s">
        <v>383</v>
      </c>
      <c r="D6" s="813">
        <v>12</v>
      </c>
      <c r="E6" s="847">
        <v>432</v>
      </c>
      <c r="F6" s="848">
        <v>45</v>
      </c>
      <c r="G6" s="813">
        <v>108</v>
      </c>
      <c r="H6" s="813">
        <v>108</v>
      </c>
      <c r="I6" s="813">
        <v>108</v>
      </c>
      <c r="J6" s="813">
        <v>108</v>
      </c>
      <c r="K6" s="852">
        <f>G6+H6+I6+J6</f>
        <v>432</v>
      </c>
      <c r="L6" s="848">
        <f>K6*F6</f>
        <v>19440</v>
      </c>
      <c r="M6" s="848">
        <f>L6</f>
        <v>19440</v>
      </c>
      <c r="N6" s="834"/>
      <c r="O6" s="730"/>
    </row>
    <row r="7" spans="1:15">
      <c r="A7" s="840">
        <v>2</v>
      </c>
      <c r="B7" s="724" t="s">
        <v>2752</v>
      </c>
      <c r="C7" s="846" t="s">
        <v>358</v>
      </c>
      <c r="D7" s="813">
        <v>12</v>
      </c>
      <c r="E7" s="847">
        <v>360</v>
      </c>
      <c r="F7" s="848">
        <v>222.56</v>
      </c>
      <c r="G7" s="813">
        <v>90</v>
      </c>
      <c r="H7" s="813">
        <v>90</v>
      </c>
      <c r="I7" s="813">
        <v>90</v>
      </c>
      <c r="J7" s="813">
        <v>90</v>
      </c>
      <c r="K7" s="852">
        <f t="shared" ref="K7:K70" si="0">G7+H7+I7+J7</f>
        <v>360</v>
      </c>
      <c r="L7" s="848">
        <f t="shared" ref="L7:L70" si="1">K7*F7</f>
        <v>80121.600000000006</v>
      </c>
      <c r="M7" s="848">
        <f t="shared" ref="M7:M70" si="2">L7</f>
        <v>80121.600000000006</v>
      </c>
      <c r="N7" s="834"/>
      <c r="O7" s="730"/>
    </row>
    <row r="8" spans="1:15">
      <c r="A8" s="840">
        <v>3</v>
      </c>
      <c r="B8" s="724" t="s">
        <v>2753</v>
      </c>
      <c r="C8" s="846" t="s">
        <v>358</v>
      </c>
      <c r="D8" s="813">
        <v>1</v>
      </c>
      <c r="E8" s="847">
        <v>360</v>
      </c>
      <c r="F8" s="848">
        <v>325.27999999999997</v>
      </c>
      <c r="G8" s="813">
        <v>90</v>
      </c>
      <c r="H8" s="813">
        <v>90</v>
      </c>
      <c r="I8" s="813">
        <v>90</v>
      </c>
      <c r="J8" s="813">
        <v>90</v>
      </c>
      <c r="K8" s="852">
        <f t="shared" si="0"/>
        <v>360</v>
      </c>
      <c r="L8" s="848">
        <f t="shared" si="1"/>
        <v>117100.79999999999</v>
      </c>
      <c r="M8" s="848">
        <f t="shared" si="2"/>
        <v>117100.79999999999</v>
      </c>
      <c r="N8" s="834"/>
      <c r="O8" s="730"/>
    </row>
    <row r="9" spans="1:15">
      <c r="A9" s="840">
        <v>4</v>
      </c>
      <c r="B9" s="724" t="s">
        <v>2754</v>
      </c>
      <c r="C9" s="846" t="s">
        <v>358</v>
      </c>
      <c r="D9" s="813">
        <v>0</v>
      </c>
      <c r="E9" s="847">
        <v>50</v>
      </c>
      <c r="F9" s="848">
        <v>299.60000000000002</v>
      </c>
      <c r="G9" s="813">
        <v>30</v>
      </c>
      <c r="H9" s="813">
        <v>0</v>
      </c>
      <c r="I9" s="813">
        <v>20</v>
      </c>
      <c r="J9" s="813">
        <v>0</v>
      </c>
      <c r="K9" s="852">
        <f t="shared" si="0"/>
        <v>50</v>
      </c>
      <c r="L9" s="848">
        <f t="shared" si="1"/>
        <v>14980.000000000002</v>
      </c>
      <c r="M9" s="848">
        <f t="shared" si="2"/>
        <v>14980.000000000002</v>
      </c>
      <c r="N9" s="834"/>
      <c r="O9" s="730"/>
    </row>
    <row r="10" spans="1:15">
      <c r="A10" s="840">
        <v>5</v>
      </c>
      <c r="B10" s="724" t="s">
        <v>2755</v>
      </c>
      <c r="C10" s="846" t="s">
        <v>358</v>
      </c>
      <c r="D10" s="813">
        <v>19</v>
      </c>
      <c r="E10" s="847">
        <v>400</v>
      </c>
      <c r="F10" s="848">
        <v>400</v>
      </c>
      <c r="G10" s="813">
        <v>100</v>
      </c>
      <c r="H10" s="813">
        <v>100</v>
      </c>
      <c r="I10" s="813">
        <v>100</v>
      </c>
      <c r="J10" s="813">
        <v>100</v>
      </c>
      <c r="K10" s="852">
        <f t="shared" si="0"/>
        <v>400</v>
      </c>
      <c r="L10" s="848">
        <f t="shared" si="1"/>
        <v>160000</v>
      </c>
      <c r="M10" s="848">
        <f t="shared" si="2"/>
        <v>160000</v>
      </c>
      <c r="N10" s="834"/>
      <c r="O10" s="730"/>
    </row>
    <row r="11" spans="1:15">
      <c r="A11" s="840">
        <v>6</v>
      </c>
      <c r="B11" s="724" t="s">
        <v>2756</v>
      </c>
      <c r="C11" s="846" t="s">
        <v>358</v>
      </c>
      <c r="D11" s="813">
        <v>3</v>
      </c>
      <c r="E11" s="847">
        <v>30</v>
      </c>
      <c r="F11" s="848">
        <v>250</v>
      </c>
      <c r="G11" s="813">
        <v>15</v>
      </c>
      <c r="H11" s="813">
        <v>0</v>
      </c>
      <c r="I11" s="813">
        <v>15</v>
      </c>
      <c r="J11" s="813">
        <v>0</v>
      </c>
      <c r="K11" s="852">
        <f t="shared" si="0"/>
        <v>30</v>
      </c>
      <c r="L11" s="848">
        <f t="shared" si="1"/>
        <v>7500</v>
      </c>
      <c r="M11" s="848">
        <f t="shared" si="2"/>
        <v>7500</v>
      </c>
      <c r="N11" s="834"/>
      <c r="O11" s="730"/>
    </row>
    <row r="12" spans="1:15">
      <c r="A12" s="840">
        <v>7</v>
      </c>
      <c r="B12" s="724" t="s">
        <v>2757</v>
      </c>
      <c r="C12" s="846" t="s">
        <v>358</v>
      </c>
      <c r="D12" s="813">
        <v>0</v>
      </c>
      <c r="E12" s="847">
        <v>40</v>
      </c>
      <c r="F12" s="848">
        <v>470.8</v>
      </c>
      <c r="G12" s="813">
        <v>20</v>
      </c>
      <c r="H12" s="813">
        <v>0</v>
      </c>
      <c r="I12" s="813">
        <v>20</v>
      </c>
      <c r="J12" s="813">
        <v>0</v>
      </c>
      <c r="K12" s="852">
        <f t="shared" si="0"/>
        <v>40</v>
      </c>
      <c r="L12" s="848">
        <f t="shared" si="1"/>
        <v>18832</v>
      </c>
      <c r="M12" s="848">
        <f t="shared" si="2"/>
        <v>18832</v>
      </c>
      <c r="N12" s="834"/>
      <c r="O12" s="730"/>
    </row>
    <row r="13" spans="1:15">
      <c r="A13" s="840">
        <v>8</v>
      </c>
      <c r="B13" s="724" t="s">
        <v>2758</v>
      </c>
      <c r="C13" s="846" t="s">
        <v>358</v>
      </c>
      <c r="D13" s="813">
        <v>6</v>
      </c>
      <c r="E13" s="847">
        <v>400</v>
      </c>
      <c r="F13" s="848">
        <v>308.16000000000003</v>
      </c>
      <c r="G13" s="813">
        <v>100</v>
      </c>
      <c r="H13" s="813">
        <v>100</v>
      </c>
      <c r="I13" s="813">
        <v>100</v>
      </c>
      <c r="J13" s="813">
        <v>100</v>
      </c>
      <c r="K13" s="852">
        <f t="shared" si="0"/>
        <v>400</v>
      </c>
      <c r="L13" s="848">
        <f t="shared" si="1"/>
        <v>123264.00000000001</v>
      </c>
      <c r="M13" s="848">
        <f t="shared" si="2"/>
        <v>123264.00000000001</v>
      </c>
      <c r="N13" s="834"/>
      <c r="O13" s="730"/>
    </row>
    <row r="14" spans="1:15">
      <c r="A14" s="840">
        <v>9</v>
      </c>
      <c r="B14" s="724" t="s">
        <v>2759</v>
      </c>
      <c r="C14" s="846" t="s">
        <v>358</v>
      </c>
      <c r="D14" s="813">
        <v>140</v>
      </c>
      <c r="E14" s="847">
        <v>420</v>
      </c>
      <c r="F14" s="848">
        <v>50</v>
      </c>
      <c r="G14" s="813">
        <v>60</v>
      </c>
      <c r="H14" s="813">
        <v>240</v>
      </c>
      <c r="I14" s="813">
        <v>0</v>
      </c>
      <c r="J14" s="813">
        <v>120</v>
      </c>
      <c r="K14" s="852">
        <f t="shared" si="0"/>
        <v>420</v>
      </c>
      <c r="L14" s="848">
        <f t="shared" si="1"/>
        <v>21000</v>
      </c>
      <c r="M14" s="848">
        <f t="shared" si="2"/>
        <v>21000</v>
      </c>
      <c r="N14" s="834"/>
      <c r="O14" s="730"/>
    </row>
    <row r="15" spans="1:15">
      <c r="A15" s="840">
        <v>10</v>
      </c>
      <c r="B15" s="724" t="s">
        <v>2760</v>
      </c>
      <c r="C15" s="846" t="s">
        <v>358</v>
      </c>
      <c r="D15" s="813">
        <v>5</v>
      </c>
      <c r="E15" s="847">
        <v>10</v>
      </c>
      <c r="F15" s="848">
        <v>445.12</v>
      </c>
      <c r="G15" s="813">
        <v>0</v>
      </c>
      <c r="H15" s="813">
        <v>5</v>
      </c>
      <c r="I15" s="813">
        <v>0</v>
      </c>
      <c r="J15" s="813">
        <v>5</v>
      </c>
      <c r="K15" s="852">
        <f t="shared" si="0"/>
        <v>10</v>
      </c>
      <c r="L15" s="848">
        <f t="shared" si="1"/>
        <v>4451.2</v>
      </c>
      <c r="M15" s="848">
        <f t="shared" si="2"/>
        <v>4451.2</v>
      </c>
      <c r="N15" s="834"/>
      <c r="O15" s="730"/>
    </row>
    <row r="16" spans="1:15">
      <c r="A16" s="840">
        <v>11</v>
      </c>
      <c r="B16" s="724" t="s">
        <v>2761</v>
      </c>
      <c r="C16" s="846" t="s">
        <v>358</v>
      </c>
      <c r="D16" s="813">
        <v>16</v>
      </c>
      <c r="E16" s="847">
        <v>5</v>
      </c>
      <c r="F16" s="848">
        <v>342.4</v>
      </c>
      <c r="G16" s="813">
        <v>0</v>
      </c>
      <c r="H16" s="813">
        <v>0</v>
      </c>
      <c r="I16" s="813">
        <v>5</v>
      </c>
      <c r="J16" s="813">
        <v>0</v>
      </c>
      <c r="K16" s="852">
        <f t="shared" si="0"/>
        <v>5</v>
      </c>
      <c r="L16" s="848">
        <f t="shared" si="1"/>
        <v>1712</v>
      </c>
      <c r="M16" s="848">
        <f t="shared" si="2"/>
        <v>1712</v>
      </c>
      <c r="N16" s="834"/>
      <c r="O16" s="730"/>
    </row>
    <row r="17" spans="1:15">
      <c r="A17" s="840">
        <v>12</v>
      </c>
      <c r="B17" s="724" t="s">
        <v>2762</v>
      </c>
      <c r="C17" s="846" t="s">
        <v>358</v>
      </c>
      <c r="D17" s="813">
        <v>30</v>
      </c>
      <c r="E17" s="847">
        <v>80</v>
      </c>
      <c r="F17" s="848">
        <v>150</v>
      </c>
      <c r="G17" s="813">
        <v>10</v>
      </c>
      <c r="H17" s="813">
        <v>30</v>
      </c>
      <c r="I17" s="813">
        <v>10</v>
      </c>
      <c r="J17" s="813">
        <v>30</v>
      </c>
      <c r="K17" s="852">
        <f t="shared" si="0"/>
        <v>80</v>
      </c>
      <c r="L17" s="848">
        <f t="shared" si="1"/>
        <v>12000</v>
      </c>
      <c r="M17" s="848">
        <f t="shared" si="2"/>
        <v>12000</v>
      </c>
      <c r="N17" s="834"/>
      <c r="O17" s="730"/>
    </row>
    <row r="18" spans="1:15">
      <c r="A18" s="840">
        <v>13</v>
      </c>
      <c r="B18" s="724" t="s">
        <v>2763</v>
      </c>
      <c r="C18" s="846" t="s">
        <v>595</v>
      </c>
      <c r="D18" s="813">
        <v>7</v>
      </c>
      <c r="E18" s="847">
        <v>72</v>
      </c>
      <c r="F18" s="848">
        <v>45</v>
      </c>
      <c r="G18" s="813">
        <v>24</v>
      </c>
      <c r="H18" s="813">
        <v>12</v>
      </c>
      <c r="I18" s="813">
        <v>24</v>
      </c>
      <c r="J18" s="813">
        <v>12</v>
      </c>
      <c r="K18" s="852">
        <f t="shared" si="0"/>
        <v>72</v>
      </c>
      <c r="L18" s="848">
        <f t="shared" si="1"/>
        <v>3240</v>
      </c>
      <c r="M18" s="848">
        <f t="shared" si="2"/>
        <v>3240</v>
      </c>
      <c r="N18" s="834"/>
      <c r="O18" s="730"/>
    </row>
    <row r="19" spans="1:15">
      <c r="A19" s="840">
        <v>14</v>
      </c>
      <c r="B19" s="724" t="s">
        <v>2764</v>
      </c>
      <c r="C19" s="846" t="s">
        <v>373</v>
      </c>
      <c r="D19" s="813">
        <v>10</v>
      </c>
      <c r="E19" s="847">
        <v>20</v>
      </c>
      <c r="F19" s="848">
        <v>428</v>
      </c>
      <c r="G19" s="813">
        <v>0</v>
      </c>
      <c r="H19" s="813">
        <v>10</v>
      </c>
      <c r="I19" s="813">
        <v>0</v>
      </c>
      <c r="J19" s="813">
        <v>10</v>
      </c>
      <c r="K19" s="852">
        <f t="shared" si="0"/>
        <v>20</v>
      </c>
      <c r="L19" s="848">
        <f t="shared" si="1"/>
        <v>8560</v>
      </c>
      <c r="M19" s="848">
        <f t="shared" si="2"/>
        <v>8560</v>
      </c>
      <c r="N19" s="834"/>
      <c r="O19" s="730"/>
    </row>
    <row r="20" spans="1:15">
      <c r="A20" s="840">
        <v>15</v>
      </c>
      <c r="B20" s="724" t="s">
        <v>2765</v>
      </c>
      <c r="C20" s="846" t="s">
        <v>230</v>
      </c>
      <c r="D20" s="813">
        <v>15</v>
      </c>
      <c r="E20" s="847">
        <v>129</v>
      </c>
      <c r="F20" s="848">
        <v>165</v>
      </c>
      <c r="G20" s="813">
        <v>36</v>
      </c>
      <c r="H20" s="813">
        <v>36</v>
      </c>
      <c r="I20" s="813">
        <v>36</v>
      </c>
      <c r="J20" s="813">
        <v>36</v>
      </c>
      <c r="K20" s="852">
        <f t="shared" si="0"/>
        <v>144</v>
      </c>
      <c r="L20" s="848">
        <f t="shared" si="1"/>
        <v>23760</v>
      </c>
      <c r="M20" s="848">
        <f t="shared" si="2"/>
        <v>23760</v>
      </c>
      <c r="N20" s="834"/>
      <c r="O20" s="730"/>
    </row>
    <row r="21" spans="1:15">
      <c r="A21" s="840">
        <v>16</v>
      </c>
      <c r="B21" s="724" t="s">
        <v>2766</v>
      </c>
      <c r="C21" s="846" t="s">
        <v>230</v>
      </c>
      <c r="D21" s="813">
        <v>0</v>
      </c>
      <c r="E21" s="847">
        <v>0</v>
      </c>
      <c r="F21" s="848">
        <v>177</v>
      </c>
      <c r="G21" s="813">
        <v>0</v>
      </c>
      <c r="H21" s="813">
        <v>0</v>
      </c>
      <c r="I21" s="813">
        <v>0</v>
      </c>
      <c r="J21" s="813">
        <v>0</v>
      </c>
      <c r="K21" s="852">
        <f t="shared" si="0"/>
        <v>0</v>
      </c>
      <c r="L21" s="848">
        <f t="shared" si="1"/>
        <v>0</v>
      </c>
      <c r="M21" s="848">
        <f t="shared" si="2"/>
        <v>0</v>
      </c>
      <c r="N21" s="834"/>
      <c r="O21" s="730"/>
    </row>
    <row r="22" spans="1:15">
      <c r="A22" s="840">
        <v>17</v>
      </c>
      <c r="B22" s="724" t="s">
        <v>2767</v>
      </c>
      <c r="C22" s="846" t="s">
        <v>595</v>
      </c>
      <c r="D22" s="813">
        <v>4</v>
      </c>
      <c r="E22" s="847">
        <v>35</v>
      </c>
      <c r="F22" s="848">
        <v>65</v>
      </c>
      <c r="G22" s="813">
        <v>20</v>
      </c>
      <c r="H22" s="813">
        <v>0</v>
      </c>
      <c r="I22" s="813">
        <v>20</v>
      </c>
      <c r="J22" s="813">
        <v>0</v>
      </c>
      <c r="K22" s="852">
        <f t="shared" si="0"/>
        <v>40</v>
      </c>
      <c r="L22" s="848">
        <f t="shared" si="1"/>
        <v>2600</v>
      </c>
      <c r="M22" s="848">
        <f t="shared" si="2"/>
        <v>2600</v>
      </c>
      <c r="N22" s="834"/>
      <c r="O22" s="730"/>
    </row>
    <row r="23" spans="1:15">
      <c r="A23" s="840">
        <v>18</v>
      </c>
      <c r="B23" s="724" t="s">
        <v>2768</v>
      </c>
      <c r="C23" s="846" t="s">
        <v>273</v>
      </c>
      <c r="D23" s="813">
        <v>12</v>
      </c>
      <c r="E23" s="847">
        <v>98.333333333333329</v>
      </c>
      <c r="F23" s="848">
        <v>40</v>
      </c>
      <c r="G23" s="813">
        <v>24</v>
      </c>
      <c r="H23" s="813">
        <v>24</v>
      </c>
      <c r="I23" s="813">
        <v>24</v>
      </c>
      <c r="J23" s="813">
        <v>24</v>
      </c>
      <c r="K23" s="852">
        <f t="shared" si="0"/>
        <v>96</v>
      </c>
      <c r="L23" s="848">
        <f t="shared" si="1"/>
        <v>3840</v>
      </c>
      <c r="M23" s="848">
        <f t="shared" si="2"/>
        <v>3840</v>
      </c>
      <c r="N23" s="834"/>
      <c r="O23" s="730"/>
    </row>
    <row r="24" spans="1:15">
      <c r="A24" s="840">
        <v>19</v>
      </c>
      <c r="B24" s="724" t="s">
        <v>2769</v>
      </c>
      <c r="C24" s="846" t="s">
        <v>2234</v>
      </c>
      <c r="D24" s="813">
        <v>32</v>
      </c>
      <c r="E24" s="847">
        <v>273</v>
      </c>
      <c r="F24" s="848">
        <v>35</v>
      </c>
      <c r="G24" s="813">
        <v>73</v>
      </c>
      <c r="H24" s="813">
        <v>70</v>
      </c>
      <c r="I24" s="813">
        <v>70</v>
      </c>
      <c r="J24" s="813">
        <v>60</v>
      </c>
      <c r="K24" s="852">
        <f t="shared" si="0"/>
        <v>273</v>
      </c>
      <c r="L24" s="848">
        <f t="shared" si="1"/>
        <v>9555</v>
      </c>
      <c r="M24" s="848">
        <f t="shared" si="2"/>
        <v>9555</v>
      </c>
      <c r="N24" s="834"/>
      <c r="O24" s="730"/>
    </row>
    <row r="25" spans="1:15">
      <c r="A25" s="840">
        <v>20</v>
      </c>
      <c r="B25" s="724" t="s">
        <v>2770</v>
      </c>
      <c r="C25" s="846" t="s">
        <v>2234</v>
      </c>
      <c r="D25" s="813">
        <v>5</v>
      </c>
      <c r="E25" s="847">
        <v>40</v>
      </c>
      <c r="F25" s="848">
        <v>50</v>
      </c>
      <c r="G25" s="813">
        <v>20</v>
      </c>
      <c r="H25" s="813">
        <v>0</v>
      </c>
      <c r="I25" s="813">
        <v>20</v>
      </c>
      <c r="J25" s="813">
        <v>0</v>
      </c>
      <c r="K25" s="852">
        <f t="shared" si="0"/>
        <v>40</v>
      </c>
      <c r="L25" s="848">
        <f t="shared" si="1"/>
        <v>2000</v>
      </c>
      <c r="M25" s="848">
        <f t="shared" si="2"/>
        <v>2000</v>
      </c>
      <c r="N25" s="834"/>
      <c r="O25" s="730"/>
    </row>
    <row r="26" spans="1:15">
      <c r="A26" s="840">
        <v>21</v>
      </c>
      <c r="B26" s="724" t="s">
        <v>2771</v>
      </c>
      <c r="C26" s="846" t="s">
        <v>2234</v>
      </c>
      <c r="D26" s="813">
        <v>22</v>
      </c>
      <c r="E26" s="847">
        <v>48</v>
      </c>
      <c r="F26" s="848">
        <v>50</v>
      </c>
      <c r="G26" s="813">
        <v>0</v>
      </c>
      <c r="H26" s="813">
        <v>24</v>
      </c>
      <c r="I26" s="813">
        <v>0</v>
      </c>
      <c r="J26" s="813">
        <v>24</v>
      </c>
      <c r="K26" s="852">
        <f t="shared" si="0"/>
        <v>48</v>
      </c>
      <c r="L26" s="848">
        <f t="shared" si="1"/>
        <v>2400</v>
      </c>
      <c r="M26" s="848">
        <f t="shared" si="2"/>
        <v>2400</v>
      </c>
      <c r="N26" s="834"/>
      <c r="O26" s="730"/>
    </row>
    <row r="27" spans="1:15">
      <c r="A27" s="840">
        <v>22</v>
      </c>
      <c r="B27" s="724" t="s">
        <v>2772</v>
      </c>
      <c r="C27" s="846" t="s">
        <v>2234</v>
      </c>
      <c r="D27" s="813">
        <v>0</v>
      </c>
      <c r="E27" s="847">
        <v>48</v>
      </c>
      <c r="F27" s="848">
        <v>220</v>
      </c>
      <c r="G27" s="813">
        <v>12</v>
      </c>
      <c r="H27" s="813">
        <v>24</v>
      </c>
      <c r="I27" s="813">
        <v>0</v>
      </c>
      <c r="J27" s="813">
        <v>12</v>
      </c>
      <c r="K27" s="852">
        <f t="shared" si="0"/>
        <v>48</v>
      </c>
      <c r="L27" s="848">
        <f t="shared" si="1"/>
        <v>10560</v>
      </c>
      <c r="M27" s="848">
        <f t="shared" si="2"/>
        <v>10560</v>
      </c>
      <c r="N27" s="834"/>
      <c r="O27" s="730"/>
    </row>
    <row r="28" spans="1:15">
      <c r="A28" s="840">
        <v>23</v>
      </c>
      <c r="B28" s="724" t="s">
        <v>2773</v>
      </c>
      <c r="C28" s="846" t="s">
        <v>2234</v>
      </c>
      <c r="D28" s="813">
        <v>12</v>
      </c>
      <c r="E28" s="847">
        <v>60</v>
      </c>
      <c r="F28" s="848">
        <v>280</v>
      </c>
      <c r="G28" s="813">
        <v>36</v>
      </c>
      <c r="H28" s="813">
        <v>0</v>
      </c>
      <c r="I28" s="813">
        <v>0</v>
      </c>
      <c r="J28" s="813">
        <v>24</v>
      </c>
      <c r="K28" s="852">
        <f t="shared" si="0"/>
        <v>60</v>
      </c>
      <c r="L28" s="848">
        <f t="shared" si="1"/>
        <v>16800</v>
      </c>
      <c r="M28" s="848">
        <f t="shared" si="2"/>
        <v>16800</v>
      </c>
      <c r="N28" s="834"/>
      <c r="O28" s="730"/>
    </row>
    <row r="29" spans="1:15">
      <c r="A29" s="840">
        <v>24</v>
      </c>
      <c r="B29" s="724" t="s">
        <v>2774</v>
      </c>
      <c r="C29" s="846" t="s">
        <v>2234</v>
      </c>
      <c r="D29" s="813">
        <v>8</v>
      </c>
      <c r="E29" s="847">
        <v>24</v>
      </c>
      <c r="F29" s="848">
        <v>45</v>
      </c>
      <c r="G29" s="813">
        <v>0</v>
      </c>
      <c r="H29" s="813">
        <v>24</v>
      </c>
      <c r="I29" s="813">
        <v>0</v>
      </c>
      <c r="J29" s="813">
        <v>0</v>
      </c>
      <c r="K29" s="852">
        <f t="shared" si="0"/>
        <v>24</v>
      </c>
      <c r="L29" s="848">
        <f t="shared" si="1"/>
        <v>1080</v>
      </c>
      <c r="M29" s="848">
        <f t="shared" si="2"/>
        <v>1080</v>
      </c>
      <c r="N29" s="834"/>
      <c r="O29" s="730"/>
    </row>
    <row r="30" spans="1:15">
      <c r="A30" s="840">
        <v>25</v>
      </c>
      <c r="B30" s="724" t="s">
        <v>2775</v>
      </c>
      <c r="C30" s="846" t="s">
        <v>2234</v>
      </c>
      <c r="D30" s="813">
        <v>20</v>
      </c>
      <c r="E30" s="847">
        <v>120</v>
      </c>
      <c r="F30" s="848">
        <v>35</v>
      </c>
      <c r="G30" s="813">
        <v>24</v>
      </c>
      <c r="H30" s="813">
        <v>24</v>
      </c>
      <c r="I30" s="813">
        <v>24</v>
      </c>
      <c r="J30" s="813">
        <v>30</v>
      </c>
      <c r="K30" s="852">
        <f t="shared" si="0"/>
        <v>102</v>
      </c>
      <c r="L30" s="848">
        <f t="shared" si="1"/>
        <v>3570</v>
      </c>
      <c r="M30" s="848">
        <f t="shared" si="2"/>
        <v>3570</v>
      </c>
      <c r="N30" s="834"/>
      <c r="O30" s="730"/>
    </row>
    <row r="31" spans="1:15">
      <c r="A31" s="840">
        <v>26</v>
      </c>
      <c r="B31" s="724" t="s">
        <v>2776</v>
      </c>
      <c r="C31" s="846" t="s">
        <v>2234</v>
      </c>
      <c r="D31" s="813">
        <v>19</v>
      </c>
      <c r="E31" s="847">
        <v>36</v>
      </c>
      <c r="F31" s="848">
        <v>330</v>
      </c>
      <c r="G31" s="813">
        <v>0</v>
      </c>
      <c r="H31" s="813">
        <v>12</v>
      </c>
      <c r="I31" s="813">
        <v>12</v>
      </c>
      <c r="J31" s="813">
        <v>12</v>
      </c>
      <c r="K31" s="852">
        <f t="shared" si="0"/>
        <v>36</v>
      </c>
      <c r="L31" s="848">
        <f t="shared" si="1"/>
        <v>11880</v>
      </c>
      <c r="M31" s="848">
        <f t="shared" si="2"/>
        <v>11880</v>
      </c>
      <c r="N31" s="834"/>
      <c r="O31" s="730"/>
    </row>
    <row r="32" spans="1:15">
      <c r="A32" s="840">
        <v>27</v>
      </c>
      <c r="B32" s="724" t="s">
        <v>2777</v>
      </c>
      <c r="C32" s="846" t="s">
        <v>2234</v>
      </c>
      <c r="D32" s="813">
        <v>28</v>
      </c>
      <c r="E32" s="847">
        <v>96</v>
      </c>
      <c r="F32" s="848">
        <v>15</v>
      </c>
      <c r="G32" s="813">
        <v>24</v>
      </c>
      <c r="H32" s="813">
        <v>24</v>
      </c>
      <c r="I32" s="813">
        <v>24</v>
      </c>
      <c r="J32" s="813">
        <v>24</v>
      </c>
      <c r="K32" s="852">
        <f t="shared" si="0"/>
        <v>96</v>
      </c>
      <c r="L32" s="848">
        <f t="shared" si="1"/>
        <v>1440</v>
      </c>
      <c r="M32" s="848">
        <f t="shared" si="2"/>
        <v>1440</v>
      </c>
      <c r="N32" s="834"/>
      <c r="O32" s="730"/>
    </row>
    <row r="33" spans="1:15">
      <c r="A33" s="840">
        <v>28</v>
      </c>
      <c r="B33" s="724" t="s">
        <v>2778</v>
      </c>
      <c r="C33" s="846" t="s">
        <v>2234</v>
      </c>
      <c r="D33" s="813">
        <v>0</v>
      </c>
      <c r="E33" s="847">
        <v>34</v>
      </c>
      <c r="F33" s="848">
        <v>105</v>
      </c>
      <c r="G33" s="813">
        <v>12</v>
      </c>
      <c r="H33" s="813">
        <v>0</v>
      </c>
      <c r="I33" s="813">
        <v>12</v>
      </c>
      <c r="J33" s="813">
        <v>10</v>
      </c>
      <c r="K33" s="852">
        <f t="shared" si="0"/>
        <v>34</v>
      </c>
      <c r="L33" s="848">
        <f t="shared" si="1"/>
        <v>3570</v>
      </c>
      <c r="M33" s="848">
        <f t="shared" si="2"/>
        <v>3570</v>
      </c>
      <c r="N33" s="834"/>
      <c r="O33" s="730"/>
    </row>
    <row r="34" spans="1:15">
      <c r="A34" s="840">
        <v>29</v>
      </c>
      <c r="B34" s="724" t="s">
        <v>2779</v>
      </c>
      <c r="C34" s="846" t="s">
        <v>373</v>
      </c>
      <c r="D34" s="813">
        <v>35</v>
      </c>
      <c r="E34" s="853">
        <v>1400</v>
      </c>
      <c r="F34" s="848">
        <v>14</v>
      </c>
      <c r="G34" s="813">
        <v>350</v>
      </c>
      <c r="H34" s="813">
        <v>350</v>
      </c>
      <c r="I34" s="813">
        <v>350</v>
      </c>
      <c r="J34" s="813">
        <v>350</v>
      </c>
      <c r="K34" s="853">
        <f t="shared" si="0"/>
        <v>1400</v>
      </c>
      <c r="L34" s="848">
        <f t="shared" si="1"/>
        <v>19600</v>
      </c>
      <c r="M34" s="848">
        <f t="shared" si="2"/>
        <v>19600</v>
      </c>
      <c r="N34" s="834"/>
      <c r="O34" s="730"/>
    </row>
    <row r="35" spans="1:15">
      <c r="A35" s="840">
        <v>30</v>
      </c>
      <c r="B35" s="724" t="s">
        <v>2780</v>
      </c>
      <c r="C35" s="846" t="s">
        <v>373</v>
      </c>
      <c r="D35" s="813">
        <v>12</v>
      </c>
      <c r="E35" s="847">
        <v>100</v>
      </c>
      <c r="F35" s="848">
        <v>6</v>
      </c>
      <c r="G35" s="813">
        <v>50</v>
      </c>
      <c r="H35" s="813">
        <v>0</v>
      </c>
      <c r="I35" s="813">
        <v>50</v>
      </c>
      <c r="J35" s="813">
        <v>0</v>
      </c>
      <c r="K35" s="852">
        <f t="shared" si="0"/>
        <v>100</v>
      </c>
      <c r="L35" s="848">
        <f t="shared" si="1"/>
        <v>600</v>
      </c>
      <c r="M35" s="848">
        <f t="shared" si="2"/>
        <v>600</v>
      </c>
      <c r="N35" s="834"/>
      <c r="O35" s="730"/>
    </row>
    <row r="36" spans="1:15">
      <c r="A36" s="840">
        <v>31</v>
      </c>
      <c r="B36" s="724" t="s">
        <v>2781</v>
      </c>
      <c r="C36" s="846" t="s">
        <v>373</v>
      </c>
      <c r="D36" s="813">
        <v>23</v>
      </c>
      <c r="E36" s="847">
        <v>200</v>
      </c>
      <c r="F36" s="848">
        <v>4</v>
      </c>
      <c r="G36" s="813">
        <v>50</v>
      </c>
      <c r="H36" s="813">
        <v>50</v>
      </c>
      <c r="I36" s="813">
        <v>50</v>
      </c>
      <c r="J36" s="813">
        <v>50</v>
      </c>
      <c r="K36" s="852">
        <f t="shared" si="0"/>
        <v>200</v>
      </c>
      <c r="L36" s="848">
        <f t="shared" si="1"/>
        <v>800</v>
      </c>
      <c r="M36" s="848">
        <f t="shared" si="2"/>
        <v>800</v>
      </c>
      <c r="N36" s="834"/>
      <c r="O36" s="730"/>
    </row>
    <row r="37" spans="1:15">
      <c r="A37" s="840">
        <v>32</v>
      </c>
      <c r="B37" s="724" t="s">
        <v>2782</v>
      </c>
      <c r="C37" s="846" t="s">
        <v>2243</v>
      </c>
      <c r="D37" s="813">
        <v>36</v>
      </c>
      <c r="E37" s="847">
        <v>48</v>
      </c>
      <c r="F37" s="848">
        <v>20</v>
      </c>
      <c r="G37" s="813">
        <v>0</v>
      </c>
      <c r="H37" s="813">
        <v>24</v>
      </c>
      <c r="I37" s="813">
        <v>0</v>
      </c>
      <c r="J37" s="813">
        <v>24</v>
      </c>
      <c r="K37" s="852">
        <f t="shared" si="0"/>
        <v>48</v>
      </c>
      <c r="L37" s="848">
        <f t="shared" si="1"/>
        <v>960</v>
      </c>
      <c r="M37" s="848">
        <f t="shared" si="2"/>
        <v>960</v>
      </c>
      <c r="N37" s="834"/>
      <c r="O37" s="730"/>
    </row>
    <row r="38" spans="1:15">
      <c r="A38" s="840">
        <v>33</v>
      </c>
      <c r="B38" s="724" t="s">
        <v>2783</v>
      </c>
      <c r="C38" s="846" t="s">
        <v>293</v>
      </c>
      <c r="D38" s="813">
        <v>15</v>
      </c>
      <c r="E38" s="847">
        <v>100</v>
      </c>
      <c r="F38" s="848">
        <v>150</v>
      </c>
      <c r="G38" s="813">
        <v>50</v>
      </c>
      <c r="H38" s="813">
        <v>0</v>
      </c>
      <c r="I38" s="813">
        <v>50</v>
      </c>
      <c r="J38" s="813">
        <v>0</v>
      </c>
      <c r="K38" s="852">
        <f t="shared" si="0"/>
        <v>100</v>
      </c>
      <c r="L38" s="848">
        <f t="shared" si="1"/>
        <v>15000</v>
      </c>
      <c r="M38" s="848">
        <f t="shared" si="2"/>
        <v>15000</v>
      </c>
      <c r="N38" s="834"/>
      <c r="O38" s="730"/>
    </row>
    <row r="39" spans="1:15">
      <c r="A39" s="840">
        <v>34</v>
      </c>
      <c r="B39" s="724" t="s">
        <v>2784</v>
      </c>
      <c r="C39" s="846" t="s">
        <v>2785</v>
      </c>
      <c r="D39" s="813">
        <v>166</v>
      </c>
      <c r="E39" s="847">
        <v>200</v>
      </c>
      <c r="F39" s="848">
        <v>65</v>
      </c>
      <c r="G39" s="813">
        <v>0</v>
      </c>
      <c r="H39" s="813">
        <v>100</v>
      </c>
      <c r="I39" s="813">
        <v>0</v>
      </c>
      <c r="J39" s="813">
        <v>100</v>
      </c>
      <c r="K39" s="852">
        <f t="shared" si="0"/>
        <v>200</v>
      </c>
      <c r="L39" s="848">
        <f t="shared" si="1"/>
        <v>13000</v>
      </c>
      <c r="M39" s="848">
        <f t="shared" si="2"/>
        <v>13000</v>
      </c>
      <c r="N39" s="834"/>
      <c r="O39" s="730"/>
    </row>
    <row r="40" spans="1:15">
      <c r="A40" s="840">
        <v>35</v>
      </c>
      <c r="B40" s="724" t="s">
        <v>2786</v>
      </c>
      <c r="C40" s="846" t="s">
        <v>293</v>
      </c>
      <c r="D40" s="813">
        <v>16</v>
      </c>
      <c r="E40" s="847">
        <v>12</v>
      </c>
      <c r="F40" s="848">
        <v>24</v>
      </c>
      <c r="G40" s="813">
        <v>12</v>
      </c>
      <c r="H40" s="813">
        <v>0</v>
      </c>
      <c r="I40" s="813">
        <v>0</v>
      </c>
      <c r="J40" s="813">
        <v>0</v>
      </c>
      <c r="K40" s="852">
        <f t="shared" si="0"/>
        <v>12</v>
      </c>
      <c r="L40" s="848">
        <f t="shared" si="1"/>
        <v>288</v>
      </c>
      <c r="M40" s="848">
        <f t="shared" si="2"/>
        <v>288</v>
      </c>
      <c r="N40" s="834"/>
      <c r="O40" s="730"/>
    </row>
    <row r="41" spans="1:15">
      <c r="A41" s="840">
        <v>36</v>
      </c>
      <c r="B41" s="724" t="s">
        <v>2787</v>
      </c>
      <c r="C41" s="846" t="s">
        <v>293</v>
      </c>
      <c r="D41" s="813">
        <v>15</v>
      </c>
      <c r="E41" s="847">
        <v>48</v>
      </c>
      <c r="F41" s="848">
        <v>18</v>
      </c>
      <c r="G41" s="813">
        <v>24</v>
      </c>
      <c r="H41" s="813">
        <v>0</v>
      </c>
      <c r="I41" s="813">
        <v>24</v>
      </c>
      <c r="J41" s="813">
        <v>0</v>
      </c>
      <c r="K41" s="852">
        <f t="shared" si="0"/>
        <v>48</v>
      </c>
      <c r="L41" s="848">
        <f t="shared" si="1"/>
        <v>864</v>
      </c>
      <c r="M41" s="848">
        <f t="shared" si="2"/>
        <v>864</v>
      </c>
      <c r="N41" s="834"/>
      <c r="O41" s="730"/>
    </row>
    <row r="42" spans="1:15">
      <c r="A42" s="840">
        <v>37</v>
      </c>
      <c r="B42" s="724" t="s">
        <v>2788</v>
      </c>
      <c r="C42" s="846" t="s">
        <v>21</v>
      </c>
      <c r="D42" s="813">
        <v>0</v>
      </c>
      <c r="E42" s="847">
        <v>24</v>
      </c>
      <c r="F42" s="848">
        <v>24</v>
      </c>
      <c r="G42" s="813">
        <v>12</v>
      </c>
      <c r="H42" s="813">
        <v>0</v>
      </c>
      <c r="I42" s="813">
        <v>12</v>
      </c>
      <c r="J42" s="813">
        <v>0</v>
      </c>
      <c r="K42" s="852">
        <f t="shared" si="0"/>
        <v>24</v>
      </c>
      <c r="L42" s="848">
        <f t="shared" si="1"/>
        <v>576</v>
      </c>
      <c r="M42" s="848">
        <f t="shared" si="2"/>
        <v>576</v>
      </c>
      <c r="N42" s="834"/>
      <c r="O42" s="730"/>
    </row>
    <row r="43" spans="1:15">
      <c r="A43" s="840">
        <v>38</v>
      </c>
      <c r="B43" s="724" t="s">
        <v>2789</v>
      </c>
      <c r="C43" s="846" t="s">
        <v>2243</v>
      </c>
      <c r="D43" s="813">
        <v>90</v>
      </c>
      <c r="E43" s="847">
        <v>400</v>
      </c>
      <c r="F43" s="848">
        <v>25</v>
      </c>
      <c r="G43" s="813">
        <v>100</v>
      </c>
      <c r="H43" s="813">
        <v>100</v>
      </c>
      <c r="I43" s="813">
        <v>100</v>
      </c>
      <c r="J43" s="813">
        <v>100</v>
      </c>
      <c r="K43" s="852">
        <f t="shared" si="0"/>
        <v>400</v>
      </c>
      <c r="L43" s="848">
        <f t="shared" si="1"/>
        <v>10000</v>
      </c>
      <c r="M43" s="848">
        <f t="shared" si="2"/>
        <v>10000</v>
      </c>
      <c r="N43" s="834"/>
      <c r="O43" s="730"/>
    </row>
    <row r="44" spans="1:15">
      <c r="A44" s="840">
        <v>39</v>
      </c>
      <c r="B44" s="724" t="s">
        <v>2790</v>
      </c>
      <c r="C44" s="846" t="s">
        <v>230</v>
      </c>
      <c r="D44" s="813">
        <v>228</v>
      </c>
      <c r="E44" s="854">
        <v>3400</v>
      </c>
      <c r="F44" s="848">
        <v>25</v>
      </c>
      <c r="G44" s="813">
        <v>850</v>
      </c>
      <c r="H44" s="813">
        <v>850</v>
      </c>
      <c r="I44" s="813">
        <v>850</v>
      </c>
      <c r="J44" s="813">
        <v>850</v>
      </c>
      <c r="K44" s="853">
        <f t="shared" si="0"/>
        <v>3400</v>
      </c>
      <c r="L44" s="848">
        <f t="shared" si="1"/>
        <v>85000</v>
      </c>
      <c r="M44" s="848">
        <f t="shared" si="2"/>
        <v>85000</v>
      </c>
      <c r="N44" s="834"/>
      <c r="O44" s="730"/>
    </row>
    <row r="45" spans="1:15">
      <c r="A45" s="840">
        <v>40</v>
      </c>
      <c r="B45" s="724" t="s">
        <v>2791</v>
      </c>
      <c r="C45" s="846" t="s">
        <v>290</v>
      </c>
      <c r="D45" s="813">
        <v>36</v>
      </c>
      <c r="E45" s="847">
        <v>200</v>
      </c>
      <c r="F45" s="848">
        <v>20</v>
      </c>
      <c r="G45" s="813">
        <v>100</v>
      </c>
      <c r="H45" s="813">
        <v>0</v>
      </c>
      <c r="I45" s="813">
        <v>100</v>
      </c>
      <c r="J45" s="813">
        <v>0</v>
      </c>
      <c r="K45" s="852">
        <f t="shared" si="0"/>
        <v>200</v>
      </c>
      <c r="L45" s="848">
        <f t="shared" si="1"/>
        <v>4000</v>
      </c>
      <c r="M45" s="848">
        <f t="shared" si="2"/>
        <v>4000</v>
      </c>
      <c r="N45" s="834"/>
      <c r="O45" s="730"/>
    </row>
    <row r="46" spans="1:15">
      <c r="A46" s="840">
        <v>41</v>
      </c>
      <c r="B46" s="724" t="s">
        <v>2792</v>
      </c>
      <c r="C46" s="846" t="s">
        <v>230</v>
      </c>
      <c r="D46" s="813">
        <v>14</v>
      </c>
      <c r="E46" s="847">
        <v>140</v>
      </c>
      <c r="F46" s="848">
        <v>38</v>
      </c>
      <c r="G46" s="813">
        <v>50</v>
      </c>
      <c r="H46" s="846">
        <v>20</v>
      </c>
      <c r="I46" s="813">
        <v>20</v>
      </c>
      <c r="J46" s="813">
        <v>50</v>
      </c>
      <c r="K46" s="852">
        <f t="shared" si="0"/>
        <v>140</v>
      </c>
      <c r="L46" s="848">
        <f t="shared" si="1"/>
        <v>5320</v>
      </c>
      <c r="M46" s="848">
        <f t="shared" si="2"/>
        <v>5320</v>
      </c>
      <c r="N46" s="834"/>
      <c r="O46" s="730"/>
    </row>
    <row r="47" spans="1:15">
      <c r="A47" s="840">
        <v>42</v>
      </c>
      <c r="B47" s="724" t="s">
        <v>2793</v>
      </c>
      <c r="C47" s="846" t="s">
        <v>230</v>
      </c>
      <c r="D47" s="813">
        <v>0</v>
      </c>
      <c r="E47" s="847">
        <v>140</v>
      </c>
      <c r="F47" s="848">
        <v>38</v>
      </c>
      <c r="G47" s="813">
        <v>50</v>
      </c>
      <c r="H47" s="855">
        <v>20</v>
      </c>
      <c r="I47" s="813">
        <v>20</v>
      </c>
      <c r="J47" s="813">
        <v>50</v>
      </c>
      <c r="K47" s="852">
        <f t="shared" si="0"/>
        <v>140</v>
      </c>
      <c r="L47" s="848">
        <f t="shared" si="1"/>
        <v>5320</v>
      </c>
      <c r="M47" s="848">
        <f t="shared" si="2"/>
        <v>5320</v>
      </c>
      <c r="N47" s="834"/>
      <c r="O47" s="730"/>
    </row>
    <row r="48" spans="1:15">
      <c r="A48" s="840">
        <v>43</v>
      </c>
      <c r="B48" s="724" t="s">
        <v>2794</v>
      </c>
      <c r="C48" s="846" t="s">
        <v>230</v>
      </c>
      <c r="D48" s="813">
        <v>32</v>
      </c>
      <c r="E48" s="847">
        <v>140</v>
      </c>
      <c r="F48" s="848">
        <v>38</v>
      </c>
      <c r="G48" s="813">
        <v>50</v>
      </c>
      <c r="H48" s="813">
        <v>20</v>
      </c>
      <c r="I48" s="813">
        <v>20</v>
      </c>
      <c r="J48" s="813">
        <v>50</v>
      </c>
      <c r="K48" s="852">
        <f t="shared" si="0"/>
        <v>140</v>
      </c>
      <c r="L48" s="848">
        <f t="shared" si="1"/>
        <v>5320</v>
      </c>
      <c r="M48" s="848">
        <f t="shared" si="2"/>
        <v>5320</v>
      </c>
      <c r="N48" s="834"/>
      <c r="O48" s="730"/>
    </row>
    <row r="49" spans="1:15">
      <c r="A49" s="840">
        <v>44</v>
      </c>
      <c r="B49" s="724" t="s">
        <v>2795</v>
      </c>
      <c r="C49" s="846" t="s">
        <v>230</v>
      </c>
      <c r="D49" s="813">
        <v>1</v>
      </c>
      <c r="E49" s="847">
        <v>140</v>
      </c>
      <c r="F49" s="848">
        <v>45</v>
      </c>
      <c r="G49" s="813">
        <v>50</v>
      </c>
      <c r="H49" s="813">
        <v>20</v>
      </c>
      <c r="I49" s="813">
        <v>20</v>
      </c>
      <c r="J49" s="813">
        <v>50</v>
      </c>
      <c r="K49" s="852">
        <f t="shared" si="0"/>
        <v>140</v>
      </c>
      <c r="L49" s="848">
        <f t="shared" si="1"/>
        <v>6300</v>
      </c>
      <c r="M49" s="848">
        <f t="shared" si="2"/>
        <v>6300</v>
      </c>
      <c r="N49" s="834"/>
      <c r="O49" s="730"/>
    </row>
    <row r="50" spans="1:15">
      <c r="A50" s="840">
        <v>45</v>
      </c>
      <c r="B50" s="724" t="s">
        <v>2796</v>
      </c>
      <c r="C50" s="846" t="s">
        <v>230</v>
      </c>
      <c r="D50" s="813">
        <v>40</v>
      </c>
      <c r="E50" s="847">
        <v>140</v>
      </c>
      <c r="F50" s="848">
        <v>38</v>
      </c>
      <c r="G50" s="813">
        <v>50</v>
      </c>
      <c r="H50" s="813">
        <v>20</v>
      </c>
      <c r="I50" s="813">
        <v>20</v>
      </c>
      <c r="J50" s="813">
        <v>50</v>
      </c>
      <c r="K50" s="852">
        <f t="shared" si="0"/>
        <v>140</v>
      </c>
      <c r="L50" s="848">
        <f t="shared" si="1"/>
        <v>5320</v>
      </c>
      <c r="M50" s="848">
        <f t="shared" si="2"/>
        <v>5320</v>
      </c>
      <c r="N50" s="834"/>
      <c r="O50" s="730"/>
    </row>
    <row r="51" spans="1:15">
      <c r="A51" s="840">
        <v>46</v>
      </c>
      <c r="B51" s="724" t="s">
        <v>2797</v>
      </c>
      <c r="C51" s="846" t="s">
        <v>230</v>
      </c>
      <c r="D51" s="813">
        <v>0</v>
      </c>
      <c r="E51" s="847">
        <v>720</v>
      </c>
      <c r="F51" s="848">
        <v>380</v>
      </c>
      <c r="G51" s="813">
        <v>180</v>
      </c>
      <c r="H51" s="813">
        <v>180</v>
      </c>
      <c r="I51" s="813">
        <v>180</v>
      </c>
      <c r="J51" s="813">
        <v>180</v>
      </c>
      <c r="K51" s="852">
        <f t="shared" si="0"/>
        <v>720</v>
      </c>
      <c r="L51" s="848">
        <f t="shared" si="1"/>
        <v>273600</v>
      </c>
      <c r="M51" s="848">
        <f t="shared" si="2"/>
        <v>273600</v>
      </c>
      <c r="N51" s="834"/>
      <c r="O51" s="730"/>
    </row>
    <row r="52" spans="1:15">
      <c r="A52" s="840">
        <v>47</v>
      </c>
      <c r="B52" s="724" t="s">
        <v>2798</v>
      </c>
      <c r="C52" s="846" t="s">
        <v>230</v>
      </c>
      <c r="D52" s="813">
        <v>5</v>
      </c>
      <c r="E52" s="847">
        <v>25</v>
      </c>
      <c r="F52" s="848">
        <v>350</v>
      </c>
      <c r="G52" s="813">
        <v>5</v>
      </c>
      <c r="H52" s="813">
        <v>10</v>
      </c>
      <c r="I52" s="813">
        <v>0</v>
      </c>
      <c r="J52" s="813">
        <v>10</v>
      </c>
      <c r="K52" s="852">
        <f t="shared" si="0"/>
        <v>25</v>
      </c>
      <c r="L52" s="848">
        <f t="shared" si="1"/>
        <v>8750</v>
      </c>
      <c r="M52" s="848">
        <f t="shared" si="2"/>
        <v>8750</v>
      </c>
      <c r="N52" s="834"/>
      <c r="O52" s="730"/>
    </row>
    <row r="53" spans="1:15">
      <c r="A53" s="840">
        <v>48</v>
      </c>
      <c r="B53" s="724" t="s">
        <v>2799</v>
      </c>
      <c r="C53" s="846" t="s">
        <v>230</v>
      </c>
      <c r="D53" s="813">
        <v>30</v>
      </c>
      <c r="E53" s="847">
        <v>120</v>
      </c>
      <c r="F53" s="848">
        <v>38</v>
      </c>
      <c r="G53" s="813">
        <v>30</v>
      </c>
      <c r="H53" s="813">
        <v>30</v>
      </c>
      <c r="I53" s="813">
        <v>30</v>
      </c>
      <c r="J53" s="813">
        <v>30</v>
      </c>
      <c r="K53" s="852">
        <f t="shared" si="0"/>
        <v>120</v>
      </c>
      <c r="L53" s="848">
        <f t="shared" si="1"/>
        <v>4560</v>
      </c>
      <c r="M53" s="848">
        <f t="shared" si="2"/>
        <v>4560</v>
      </c>
      <c r="N53" s="834"/>
      <c r="O53" s="730"/>
    </row>
    <row r="54" spans="1:15">
      <c r="A54" s="840">
        <v>49</v>
      </c>
      <c r="B54" s="724" t="s">
        <v>2800</v>
      </c>
      <c r="C54" s="846" t="s">
        <v>230</v>
      </c>
      <c r="D54" s="813">
        <v>10</v>
      </c>
      <c r="E54" s="847">
        <v>200</v>
      </c>
      <c r="F54" s="848">
        <v>38</v>
      </c>
      <c r="G54" s="813">
        <v>50</v>
      </c>
      <c r="H54" s="813">
        <v>50</v>
      </c>
      <c r="I54" s="813">
        <v>50</v>
      </c>
      <c r="J54" s="813">
        <v>50</v>
      </c>
      <c r="K54" s="852">
        <f t="shared" si="0"/>
        <v>200</v>
      </c>
      <c r="L54" s="848">
        <f t="shared" si="1"/>
        <v>7600</v>
      </c>
      <c r="M54" s="848">
        <f t="shared" si="2"/>
        <v>7600</v>
      </c>
      <c r="N54" s="834"/>
      <c r="O54" s="730"/>
    </row>
    <row r="55" spans="1:15">
      <c r="A55" s="840">
        <v>50</v>
      </c>
      <c r="B55" s="724" t="s">
        <v>2801</v>
      </c>
      <c r="C55" s="846" t="s">
        <v>230</v>
      </c>
      <c r="D55" s="813">
        <v>12</v>
      </c>
      <c r="E55" s="847">
        <v>200</v>
      </c>
      <c r="F55" s="848">
        <v>38</v>
      </c>
      <c r="G55" s="813">
        <v>50</v>
      </c>
      <c r="H55" s="813">
        <v>50</v>
      </c>
      <c r="I55" s="813">
        <v>50</v>
      </c>
      <c r="J55" s="813">
        <v>50</v>
      </c>
      <c r="K55" s="852">
        <f t="shared" si="0"/>
        <v>200</v>
      </c>
      <c r="L55" s="848">
        <f t="shared" si="1"/>
        <v>7600</v>
      </c>
      <c r="M55" s="848">
        <f t="shared" si="2"/>
        <v>7600</v>
      </c>
      <c r="N55" s="834"/>
      <c r="O55" s="730"/>
    </row>
    <row r="56" spans="1:15">
      <c r="A56" s="840">
        <v>51</v>
      </c>
      <c r="B56" s="724" t="s">
        <v>2802</v>
      </c>
      <c r="C56" s="846" t="s">
        <v>2261</v>
      </c>
      <c r="D56" s="813">
        <v>39</v>
      </c>
      <c r="E56" s="847">
        <v>200</v>
      </c>
      <c r="F56" s="848">
        <v>350</v>
      </c>
      <c r="G56" s="813">
        <v>50</v>
      </c>
      <c r="H56" s="813">
        <v>50</v>
      </c>
      <c r="I56" s="813">
        <v>50</v>
      </c>
      <c r="J56" s="813">
        <v>50</v>
      </c>
      <c r="K56" s="852">
        <f t="shared" si="0"/>
        <v>200</v>
      </c>
      <c r="L56" s="848">
        <f t="shared" si="1"/>
        <v>70000</v>
      </c>
      <c r="M56" s="848">
        <f t="shared" si="2"/>
        <v>70000</v>
      </c>
      <c r="N56" s="834"/>
      <c r="O56" s="730"/>
    </row>
    <row r="57" spans="1:15">
      <c r="A57" s="840">
        <v>52</v>
      </c>
      <c r="B57" s="724" t="s">
        <v>2803</v>
      </c>
      <c r="C57" s="846" t="s">
        <v>2209</v>
      </c>
      <c r="D57" s="813">
        <v>555</v>
      </c>
      <c r="E57" s="847">
        <v>3000</v>
      </c>
      <c r="F57" s="848">
        <v>52</v>
      </c>
      <c r="G57" s="813">
        <v>500</v>
      </c>
      <c r="H57" s="813">
        <v>1000</v>
      </c>
      <c r="I57" s="813">
        <v>500</v>
      </c>
      <c r="J57" s="813">
        <v>1000</v>
      </c>
      <c r="K57" s="852">
        <f t="shared" si="0"/>
        <v>3000</v>
      </c>
      <c r="L57" s="848">
        <f t="shared" si="1"/>
        <v>156000</v>
      </c>
      <c r="M57" s="848">
        <f t="shared" si="2"/>
        <v>156000</v>
      </c>
      <c r="N57" s="834"/>
      <c r="O57" s="730"/>
    </row>
    <row r="58" spans="1:15">
      <c r="A58" s="840">
        <v>53</v>
      </c>
      <c r="B58" s="724" t="s">
        <v>2804</v>
      </c>
      <c r="C58" s="846" t="s">
        <v>2209</v>
      </c>
      <c r="D58" s="813">
        <v>380</v>
      </c>
      <c r="E58" s="847">
        <v>3000</v>
      </c>
      <c r="F58" s="848">
        <v>40</v>
      </c>
      <c r="G58" s="813">
        <v>1000</v>
      </c>
      <c r="H58" s="813">
        <v>500</v>
      </c>
      <c r="I58" s="813">
        <v>500</v>
      </c>
      <c r="J58" s="813">
        <v>1000</v>
      </c>
      <c r="K58" s="852">
        <f t="shared" si="0"/>
        <v>3000</v>
      </c>
      <c r="L58" s="848">
        <f t="shared" si="1"/>
        <v>120000</v>
      </c>
      <c r="M58" s="848">
        <f t="shared" si="2"/>
        <v>120000</v>
      </c>
      <c r="N58" s="834"/>
      <c r="O58" s="730"/>
    </row>
    <row r="59" spans="1:15">
      <c r="A59" s="840">
        <v>54</v>
      </c>
      <c r="B59" s="724" t="s">
        <v>2805</v>
      </c>
      <c r="C59" s="846" t="s">
        <v>2209</v>
      </c>
      <c r="D59" s="813">
        <v>665</v>
      </c>
      <c r="E59" s="847">
        <v>3000</v>
      </c>
      <c r="F59" s="848">
        <v>52</v>
      </c>
      <c r="G59" s="813">
        <v>500</v>
      </c>
      <c r="H59" s="813">
        <v>1000</v>
      </c>
      <c r="I59" s="813">
        <v>500</v>
      </c>
      <c r="J59" s="813">
        <v>1000</v>
      </c>
      <c r="K59" s="852">
        <f t="shared" si="0"/>
        <v>3000</v>
      </c>
      <c r="L59" s="848">
        <f t="shared" si="1"/>
        <v>156000</v>
      </c>
      <c r="M59" s="848">
        <f t="shared" si="2"/>
        <v>156000</v>
      </c>
      <c r="N59" s="834"/>
      <c r="O59" s="730"/>
    </row>
    <row r="60" spans="1:15">
      <c r="A60" s="840">
        <v>55</v>
      </c>
      <c r="B60" s="724" t="s">
        <v>2806</v>
      </c>
      <c r="C60" s="846" t="s">
        <v>2209</v>
      </c>
      <c r="D60" s="813">
        <v>760</v>
      </c>
      <c r="E60" s="847">
        <v>3000</v>
      </c>
      <c r="F60" s="848">
        <v>40</v>
      </c>
      <c r="G60" s="813">
        <v>500</v>
      </c>
      <c r="H60" s="813">
        <v>1000</v>
      </c>
      <c r="I60" s="813">
        <v>500</v>
      </c>
      <c r="J60" s="813">
        <v>1000</v>
      </c>
      <c r="K60" s="852">
        <f t="shared" si="0"/>
        <v>3000</v>
      </c>
      <c r="L60" s="848">
        <f t="shared" si="1"/>
        <v>120000</v>
      </c>
      <c r="M60" s="848">
        <f t="shared" si="2"/>
        <v>120000</v>
      </c>
      <c r="N60" s="834"/>
      <c r="O60" s="730"/>
    </row>
    <row r="61" spans="1:15">
      <c r="A61" s="840">
        <v>56</v>
      </c>
      <c r="B61" s="724" t="s">
        <v>2807</v>
      </c>
      <c r="C61" s="846" t="s">
        <v>2261</v>
      </c>
      <c r="D61" s="813">
        <v>21</v>
      </c>
      <c r="E61" s="847">
        <v>200</v>
      </c>
      <c r="F61" s="848">
        <v>350</v>
      </c>
      <c r="G61" s="813">
        <v>50</v>
      </c>
      <c r="H61" s="813">
        <v>50</v>
      </c>
      <c r="I61" s="813">
        <v>50</v>
      </c>
      <c r="J61" s="813">
        <v>50</v>
      </c>
      <c r="K61" s="852">
        <f t="shared" si="0"/>
        <v>200</v>
      </c>
      <c r="L61" s="848">
        <f t="shared" si="1"/>
        <v>70000</v>
      </c>
      <c r="M61" s="848">
        <f t="shared" si="2"/>
        <v>70000</v>
      </c>
      <c r="N61" s="834"/>
      <c r="O61" s="730"/>
    </row>
    <row r="62" spans="1:15">
      <c r="A62" s="840">
        <v>57</v>
      </c>
      <c r="B62" s="724" t="s">
        <v>2808</v>
      </c>
      <c r="C62" s="846" t="s">
        <v>2785</v>
      </c>
      <c r="D62" s="813">
        <v>34</v>
      </c>
      <c r="E62" s="847">
        <v>120</v>
      </c>
      <c r="F62" s="848">
        <v>120</v>
      </c>
      <c r="G62" s="813">
        <v>24</v>
      </c>
      <c r="H62" s="813">
        <v>36</v>
      </c>
      <c r="I62" s="813">
        <v>24</v>
      </c>
      <c r="J62" s="813">
        <v>36</v>
      </c>
      <c r="K62" s="852">
        <f t="shared" si="0"/>
        <v>120</v>
      </c>
      <c r="L62" s="848">
        <f t="shared" si="1"/>
        <v>14400</v>
      </c>
      <c r="M62" s="848">
        <f t="shared" si="2"/>
        <v>14400</v>
      </c>
      <c r="N62" s="834"/>
      <c r="O62" s="730"/>
    </row>
    <row r="63" spans="1:15">
      <c r="A63" s="840">
        <v>58</v>
      </c>
      <c r="B63" s="724" t="s">
        <v>2809</v>
      </c>
      <c r="C63" s="846" t="s">
        <v>293</v>
      </c>
      <c r="D63" s="813">
        <v>15</v>
      </c>
      <c r="E63" s="847">
        <v>48</v>
      </c>
      <c r="F63" s="848">
        <v>110</v>
      </c>
      <c r="G63" s="813">
        <v>0</v>
      </c>
      <c r="H63" s="813">
        <v>24</v>
      </c>
      <c r="I63" s="813">
        <v>0</v>
      </c>
      <c r="J63" s="813">
        <v>24</v>
      </c>
      <c r="K63" s="852">
        <f t="shared" si="0"/>
        <v>48</v>
      </c>
      <c r="L63" s="848">
        <f t="shared" si="1"/>
        <v>5280</v>
      </c>
      <c r="M63" s="848">
        <f t="shared" si="2"/>
        <v>5280</v>
      </c>
      <c r="N63" s="834"/>
      <c r="O63" s="730"/>
    </row>
    <row r="64" spans="1:15">
      <c r="A64" s="840">
        <v>59</v>
      </c>
      <c r="B64" s="724" t="s">
        <v>2810</v>
      </c>
      <c r="C64" s="846" t="s">
        <v>225</v>
      </c>
      <c r="D64" s="813">
        <v>0</v>
      </c>
      <c r="E64" s="847">
        <v>100</v>
      </c>
      <c r="F64" s="848">
        <v>22</v>
      </c>
      <c r="G64" s="813">
        <v>50</v>
      </c>
      <c r="H64" s="813">
        <v>0</v>
      </c>
      <c r="I64" s="813">
        <v>50</v>
      </c>
      <c r="J64" s="813">
        <v>0</v>
      </c>
      <c r="K64" s="852">
        <f t="shared" si="0"/>
        <v>100</v>
      </c>
      <c r="L64" s="848">
        <f t="shared" si="1"/>
        <v>2200</v>
      </c>
      <c r="M64" s="848">
        <f t="shared" si="2"/>
        <v>2200</v>
      </c>
      <c r="N64" s="834"/>
      <c r="O64" s="730"/>
    </row>
    <row r="65" spans="1:15">
      <c r="A65" s="840">
        <v>60</v>
      </c>
      <c r="B65" s="724" t="s">
        <v>2811</v>
      </c>
      <c r="C65" s="846" t="s">
        <v>2234</v>
      </c>
      <c r="D65" s="813">
        <v>5</v>
      </c>
      <c r="E65" s="847">
        <v>72</v>
      </c>
      <c r="F65" s="848">
        <v>20</v>
      </c>
      <c r="G65" s="813">
        <v>36</v>
      </c>
      <c r="H65" s="813">
        <v>0</v>
      </c>
      <c r="I65" s="813">
        <v>36</v>
      </c>
      <c r="J65" s="813">
        <v>0</v>
      </c>
      <c r="K65" s="852">
        <f t="shared" si="0"/>
        <v>72</v>
      </c>
      <c r="L65" s="848">
        <f t="shared" si="1"/>
        <v>1440</v>
      </c>
      <c r="M65" s="848">
        <f t="shared" si="2"/>
        <v>1440</v>
      </c>
      <c r="N65" s="834"/>
      <c r="O65" s="730"/>
    </row>
    <row r="66" spans="1:15">
      <c r="A66" s="840">
        <v>61</v>
      </c>
      <c r="B66" s="724" t="s">
        <v>2812</v>
      </c>
      <c r="C66" s="846" t="s">
        <v>225</v>
      </c>
      <c r="D66" s="813">
        <v>39</v>
      </c>
      <c r="E66" s="847">
        <v>60</v>
      </c>
      <c r="F66" s="848">
        <v>10</v>
      </c>
      <c r="G66" s="813">
        <v>12</v>
      </c>
      <c r="H66" s="813">
        <v>24</v>
      </c>
      <c r="I66" s="813">
        <v>0</v>
      </c>
      <c r="J66" s="813">
        <v>24</v>
      </c>
      <c r="K66" s="852">
        <f t="shared" si="0"/>
        <v>60</v>
      </c>
      <c r="L66" s="848">
        <f t="shared" si="1"/>
        <v>600</v>
      </c>
      <c r="M66" s="848">
        <f t="shared" si="2"/>
        <v>600</v>
      </c>
      <c r="N66" s="834"/>
      <c r="O66" s="730"/>
    </row>
    <row r="67" spans="1:15">
      <c r="A67" s="840">
        <v>62</v>
      </c>
      <c r="B67" s="724" t="s">
        <v>2813</v>
      </c>
      <c r="C67" s="846" t="s">
        <v>230</v>
      </c>
      <c r="D67" s="813">
        <v>10</v>
      </c>
      <c r="E67" s="847">
        <v>96</v>
      </c>
      <c r="F67" s="848">
        <v>50</v>
      </c>
      <c r="G67" s="813">
        <v>36</v>
      </c>
      <c r="H67" s="813">
        <v>12</v>
      </c>
      <c r="I67" s="813">
        <v>36</v>
      </c>
      <c r="J67" s="813">
        <v>12</v>
      </c>
      <c r="K67" s="852">
        <f t="shared" si="0"/>
        <v>96</v>
      </c>
      <c r="L67" s="848">
        <f t="shared" si="1"/>
        <v>4800</v>
      </c>
      <c r="M67" s="848">
        <f t="shared" si="2"/>
        <v>4800</v>
      </c>
      <c r="N67" s="834"/>
      <c r="O67" s="730"/>
    </row>
    <row r="68" spans="1:15">
      <c r="A68" s="840">
        <v>63</v>
      </c>
      <c r="B68" s="724" t="s">
        <v>2814</v>
      </c>
      <c r="C68" s="846" t="s">
        <v>230</v>
      </c>
      <c r="D68" s="813">
        <v>0</v>
      </c>
      <c r="E68" s="847">
        <v>108.33333333333333</v>
      </c>
      <c r="F68" s="848">
        <v>20</v>
      </c>
      <c r="G68" s="813">
        <v>48</v>
      </c>
      <c r="H68" s="813">
        <v>20</v>
      </c>
      <c r="I68" s="813">
        <v>20</v>
      </c>
      <c r="J68" s="813">
        <v>20</v>
      </c>
      <c r="K68" s="852">
        <f t="shared" si="0"/>
        <v>108</v>
      </c>
      <c r="L68" s="848">
        <f t="shared" si="1"/>
        <v>2160</v>
      </c>
      <c r="M68" s="848">
        <f t="shared" si="2"/>
        <v>2160</v>
      </c>
      <c r="N68" s="834"/>
      <c r="O68" s="730"/>
    </row>
    <row r="69" spans="1:15">
      <c r="A69" s="840">
        <v>64</v>
      </c>
      <c r="B69" s="724" t="s">
        <v>2815</v>
      </c>
      <c r="C69" s="842" t="s">
        <v>639</v>
      </c>
      <c r="D69" s="813">
        <v>12</v>
      </c>
      <c r="E69" s="847">
        <v>28.333333333333332</v>
      </c>
      <c r="F69" s="848">
        <v>15</v>
      </c>
      <c r="G69" s="813">
        <v>14</v>
      </c>
      <c r="H69" s="813">
        <v>0</v>
      </c>
      <c r="I69" s="813">
        <v>14</v>
      </c>
      <c r="J69" s="813">
        <v>0</v>
      </c>
      <c r="K69" s="852">
        <f t="shared" si="0"/>
        <v>28</v>
      </c>
      <c r="L69" s="848">
        <f t="shared" si="1"/>
        <v>420</v>
      </c>
      <c r="M69" s="848">
        <f t="shared" si="2"/>
        <v>420</v>
      </c>
      <c r="N69" s="834"/>
      <c r="O69" s="730"/>
    </row>
    <row r="70" spans="1:15">
      <c r="A70" s="840">
        <v>65</v>
      </c>
      <c r="B70" s="724" t="s">
        <v>2816</v>
      </c>
      <c r="C70" s="846" t="s">
        <v>383</v>
      </c>
      <c r="D70" s="813">
        <v>0</v>
      </c>
      <c r="E70" s="854">
        <v>2000</v>
      </c>
      <c r="F70" s="848">
        <v>128.33000000000001</v>
      </c>
      <c r="G70" s="813">
        <v>500</v>
      </c>
      <c r="H70" s="813">
        <v>500</v>
      </c>
      <c r="I70" s="813">
        <v>500</v>
      </c>
      <c r="J70" s="813">
        <v>500</v>
      </c>
      <c r="K70" s="853">
        <f t="shared" si="0"/>
        <v>2000</v>
      </c>
      <c r="L70" s="848">
        <f t="shared" si="1"/>
        <v>256660.00000000003</v>
      </c>
      <c r="M70" s="848">
        <f t="shared" si="2"/>
        <v>256660.00000000003</v>
      </c>
      <c r="N70" s="834"/>
      <c r="O70" s="730"/>
    </row>
    <row r="71" spans="1:15">
      <c r="A71" s="840">
        <v>66</v>
      </c>
      <c r="B71" s="724" t="s">
        <v>2817</v>
      </c>
      <c r="C71" s="846" t="s">
        <v>2265</v>
      </c>
      <c r="D71" s="813">
        <v>12</v>
      </c>
      <c r="E71" s="847">
        <v>480</v>
      </c>
      <c r="F71" s="848">
        <v>48</v>
      </c>
      <c r="G71" s="813">
        <v>120</v>
      </c>
      <c r="H71" s="813">
        <v>120</v>
      </c>
      <c r="I71" s="813">
        <v>120</v>
      </c>
      <c r="J71" s="813">
        <v>120</v>
      </c>
      <c r="K71" s="852">
        <f t="shared" ref="K71:K83" si="3">G71+H71+I71+J71</f>
        <v>480</v>
      </c>
      <c r="L71" s="848">
        <f t="shared" ref="L71:L83" si="4">K71*F71</f>
        <v>23040</v>
      </c>
      <c r="M71" s="848">
        <f t="shared" ref="M71:M134" si="5">L71</f>
        <v>23040</v>
      </c>
      <c r="N71" s="834"/>
      <c r="O71" s="730"/>
    </row>
    <row r="72" spans="1:15">
      <c r="A72" s="840">
        <v>67</v>
      </c>
      <c r="B72" s="724" t="s">
        <v>2818</v>
      </c>
      <c r="C72" s="846" t="s">
        <v>2265</v>
      </c>
      <c r="D72" s="813">
        <v>47</v>
      </c>
      <c r="E72" s="847">
        <v>1000</v>
      </c>
      <c r="F72" s="848">
        <v>40</v>
      </c>
      <c r="G72" s="813">
        <v>250</v>
      </c>
      <c r="H72" s="813">
        <v>250</v>
      </c>
      <c r="I72" s="813">
        <v>250</v>
      </c>
      <c r="J72" s="813">
        <v>250</v>
      </c>
      <c r="K72" s="852">
        <f t="shared" si="3"/>
        <v>1000</v>
      </c>
      <c r="L72" s="848">
        <f t="shared" si="4"/>
        <v>40000</v>
      </c>
      <c r="M72" s="848">
        <f t="shared" si="5"/>
        <v>40000</v>
      </c>
      <c r="N72" s="834"/>
      <c r="O72" s="730"/>
    </row>
    <row r="73" spans="1:15">
      <c r="A73" s="840">
        <v>68</v>
      </c>
      <c r="B73" s="724" t="s">
        <v>2819</v>
      </c>
      <c r="C73" s="846" t="s">
        <v>2265</v>
      </c>
      <c r="D73" s="813">
        <v>242</v>
      </c>
      <c r="E73" s="847">
        <v>800</v>
      </c>
      <c r="F73" s="848">
        <v>13</v>
      </c>
      <c r="G73" s="813">
        <v>200</v>
      </c>
      <c r="H73" s="813">
        <v>200</v>
      </c>
      <c r="I73" s="813">
        <v>200</v>
      </c>
      <c r="J73" s="813">
        <v>200</v>
      </c>
      <c r="K73" s="852">
        <f t="shared" si="3"/>
        <v>800</v>
      </c>
      <c r="L73" s="848">
        <f t="shared" si="4"/>
        <v>10400</v>
      </c>
      <c r="M73" s="848">
        <f t="shared" si="5"/>
        <v>10400</v>
      </c>
      <c r="N73" s="834"/>
      <c r="O73" s="730"/>
    </row>
    <row r="74" spans="1:15">
      <c r="A74" s="840">
        <v>69</v>
      </c>
      <c r="B74" s="724" t="s">
        <v>2820</v>
      </c>
      <c r="C74" s="846" t="s">
        <v>639</v>
      </c>
      <c r="D74" s="813">
        <v>6</v>
      </c>
      <c r="E74" s="847">
        <v>24</v>
      </c>
      <c r="F74" s="848">
        <v>18</v>
      </c>
      <c r="G74" s="813">
        <v>12</v>
      </c>
      <c r="H74" s="813">
        <v>0</v>
      </c>
      <c r="I74" s="813">
        <v>12</v>
      </c>
      <c r="J74" s="813">
        <v>0</v>
      </c>
      <c r="K74" s="852">
        <f t="shared" si="3"/>
        <v>24</v>
      </c>
      <c r="L74" s="848">
        <f t="shared" si="4"/>
        <v>432</v>
      </c>
      <c r="M74" s="848">
        <f t="shared" si="5"/>
        <v>432</v>
      </c>
      <c r="N74" s="834"/>
      <c r="O74" s="730"/>
    </row>
    <row r="75" spans="1:15">
      <c r="A75" s="840">
        <v>70</v>
      </c>
      <c r="B75" s="724" t="s">
        <v>2821</v>
      </c>
      <c r="C75" s="846" t="s">
        <v>2265</v>
      </c>
      <c r="D75" s="813">
        <v>6</v>
      </c>
      <c r="E75" s="847">
        <v>24</v>
      </c>
      <c r="F75" s="848">
        <v>18</v>
      </c>
      <c r="G75" s="813">
        <v>12</v>
      </c>
      <c r="H75" s="813">
        <v>0</v>
      </c>
      <c r="I75" s="813">
        <v>12</v>
      </c>
      <c r="J75" s="813">
        <v>0</v>
      </c>
      <c r="K75" s="852">
        <f t="shared" si="3"/>
        <v>24</v>
      </c>
      <c r="L75" s="848">
        <f t="shared" si="4"/>
        <v>432</v>
      </c>
      <c r="M75" s="848">
        <f t="shared" si="5"/>
        <v>432</v>
      </c>
      <c r="N75" s="834"/>
      <c r="O75" s="730"/>
    </row>
    <row r="76" spans="1:15">
      <c r="A76" s="840">
        <v>71</v>
      </c>
      <c r="B76" s="724" t="s">
        <v>2822</v>
      </c>
      <c r="C76" s="846" t="s">
        <v>519</v>
      </c>
      <c r="D76" s="813">
        <v>26</v>
      </c>
      <c r="E76" s="847">
        <v>800</v>
      </c>
      <c r="F76" s="848">
        <v>65</v>
      </c>
      <c r="G76" s="813">
        <v>200</v>
      </c>
      <c r="H76" s="813">
        <v>200</v>
      </c>
      <c r="I76" s="813">
        <v>200</v>
      </c>
      <c r="J76" s="813">
        <v>200</v>
      </c>
      <c r="K76" s="852">
        <f t="shared" si="3"/>
        <v>800</v>
      </c>
      <c r="L76" s="848">
        <f t="shared" si="4"/>
        <v>52000</v>
      </c>
      <c r="M76" s="848">
        <f t="shared" si="5"/>
        <v>52000</v>
      </c>
      <c r="N76" s="834"/>
      <c r="O76" s="730"/>
    </row>
    <row r="77" spans="1:15">
      <c r="A77" s="840">
        <v>72</v>
      </c>
      <c r="B77" s="724" t="s">
        <v>2823</v>
      </c>
      <c r="C77" s="846" t="s">
        <v>2542</v>
      </c>
      <c r="D77" s="813">
        <v>15</v>
      </c>
      <c r="E77" s="847">
        <v>120</v>
      </c>
      <c r="F77" s="848">
        <v>1860</v>
      </c>
      <c r="G77" s="813">
        <v>30</v>
      </c>
      <c r="H77" s="813">
        <v>30</v>
      </c>
      <c r="I77" s="813">
        <v>30</v>
      </c>
      <c r="J77" s="813">
        <v>30</v>
      </c>
      <c r="K77" s="852">
        <f t="shared" si="3"/>
        <v>120</v>
      </c>
      <c r="L77" s="848">
        <f t="shared" si="4"/>
        <v>223200</v>
      </c>
      <c r="M77" s="848">
        <f t="shared" si="5"/>
        <v>223200</v>
      </c>
      <c r="N77" s="834"/>
      <c r="O77" s="730"/>
    </row>
    <row r="78" spans="1:15">
      <c r="A78" s="840">
        <v>73</v>
      </c>
      <c r="B78" s="724" t="s">
        <v>2824</v>
      </c>
      <c r="C78" s="846" t="s">
        <v>2542</v>
      </c>
      <c r="D78" s="813">
        <v>29</v>
      </c>
      <c r="E78" s="847">
        <v>120</v>
      </c>
      <c r="F78" s="848">
        <v>1680</v>
      </c>
      <c r="G78" s="813">
        <v>30</v>
      </c>
      <c r="H78" s="813">
        <v>30</v>
      </c>
      <c r="I78" s="813">
        <v>30</v>
      </c>
      <c r="J78" s="813">
        <v>30</v>
      </c>
      <c r="K78" s="852">
        <f t="shared" si="3"/>
        <v>120</v>
      </c>
      <c r="L78" s="848">
        <f t="shared" si="4"/>
        <v>201600</v>
      </c>
      <c r="M78" s="848">
        <f t="shared" si="5"/>
        <v>201600</v>
      </c>
      <c r="N78" s="834"/>
      <c r="O78" s="730"/>
    </row>
    <row r="79" spans="1:15">
      <c r="A79" s="840">
        <v>74</v>
      </c>
      <c r="B79" s="724" t="s">
        <v>2825</v>
      </c>
      <c r="C79" s="846" t="s">
        <v>2542</v>
      </c>
      <c r="D79" s="813">
        <v>25</v>
      </c>
      <c r="E79" s="847">
        <v>120</v>
      </c>
      <c r="F79" s="848">
        <v>1250</v>
      </c>
      <c r="G79" s="813">
        <v>30</v>
      </c>
      <c r="H79" s="813">
        <v>30</v>
      </c>
      <c r="I79" s="813">
        <v>30</v>
      </c>
      <c r="J79" s="813">
        <v>30</v>
      </c>
      <c r="K79" s="852">
        <f t="shared" si="3"/>
        <v>120</v>
      </c>
      <c r="L79" s="848">
        <f t="shared" si="4"/>
        <v>150000</v>
      </c>
      <c r="M79" s="848">
        <f t="shared" si="5"/>
        <v>150000</v>
      </c>
      <c r="N79" s="834"/>
      <c r="O79" s="730"/>
    </row>
    <row r="80" spans="1:15">
      <c r="A80" s="840">
        <v>75</v>
      </c>
      <c r="B80" s="724" t="s">
        <v>2826</v>
      </c>
      <c r="C80" s="846" t="s">
        <v>2542</v>
      </c>
      <c r="D80" s="813">
        <v>19</v>
      </c>
      <c r="E80" s="847">
        <v>120</v>
      </c>
      <c r="F80" s="848">
        <v>1550</v>
      </c>
      <c r="G80" s="813">
        <v>30</v>
      </c>
      <c r="H80" s="813">
        <v>30</v>
      </c>
      <c r="I80" s="813">
        <v>30</v>
      </c>
      <c r="J80" s="813">
        <v>30</v>
      </c>
      <c r="K80" s="852">
        <f t="shared" si="3"/>
        <v>120</v>
      </c>
      <c r="L80" s="848">
        <f t="shared" si="4"/>
        <v>186000</v>
      </c>
      <c r="M80" s="848">
        <f t="shared" si="5"/>
        <v>186000</v>
      </c>
      <c r="N80" s="834"/>
      <c r="O80" s="730"/>
    </row>
    <row r="81" spans="1:15">
      <c r="A81" s="840">
        <v>76</v>
      </c>
      <c r="B81" s="724" t="s">
        <v>2827</v>
      </c>
      <c r="C81" s="846" t="s">
        <v>2542</v>
      </c>
      <c r="D81" s="813">
        <v>5</v>
      </c>
      <c r="E81" s="847">
        <v>120</v>
      </c>
      <c r="F81" s="848">
        <v>1200</v>
      </c>
      <c r="G81" s="813">
        <v>30</v>
      </c>
      <c r="H81" s="813">
        <v>30</v>
      </c>
      <c r="I81" s="813">
        <v>30</v>
      </c>
      <c r="J81" s="813">
        <v>30</v>
      </c>
      <c r="K81" s="852">
        <f t="shared" si="3"/>
        <v>120</v>
      </c>
      <c r="L81" s="848">
        <f t="shared" si="4"/>
        <v>144000</v>
      </c>
      <c r="M81" s="848">
        <f t="shared" si="5"/>
        <v>144000</v>
      </c>
      <c r="N81" s="834"/>
      <c r="O81" s="730"/>
    </row>
    <row r="82" spans="1:15">
      <c r="A82" s="840">
        <v>77</v>
      </c>
      <c r="B82" s="724" t="s">
        <v>2828</v>
      </c>
      <c r="C82" s="846" t="s">
        <v>2829</v>
      </c>
      <c r="D82" s="813">
        <v>52</v>
      </c>
      <c r="E82" s="847">
        <v>200</v>
      </c>
      <c r="F82" s="848">
        <v>52</v>
      </c>
      <c r="G82" s="813">
        <v>0</v>
      </c>
      <c r="H82" s="813">
        <v>0</v>
      </c>
      <c r="I82" s="813">
        <v>200</v>
      </c>
      <c r="J82" s="813">
        <v>0</v>
      </c>
      <c r="K82" s="852">
        <f t="shared" si="3"/>
        <v>200</v>
      </c>
      <c r="L82" s="848">
        <f t="shared" si="4"/>
        <v>10400</v>
      </c>
      <c r="M82" s="848">
        <f t="shared" si="5"/>
        <v>10400</v>
      </c>
      <c r="N82" s="834"/>
      <c r="O82" s="730"/>
    </row>
    <row r="83" spans="1:15">
      <c r="A83" s="840">
        <v>78</v>
      </c>
      <c r="B83" s="724" t="s">
        <v>2830</v>
      </c>
      <c r="C83" s="846" t="s">
        <v>2829</v>
      </c>
      <c r="D83" s="813">
        <v>62</v>
      </c>
      <c r="E83" s="847">
        <v>200</v>
      </c>
      <c r="F83" s="848">
        <v>62</v>
      </c>
      <c r="G83" s="813">
        <v>0</v>
      </c>
      <c r="H83" s="813">
        <v>0</v>
      </c>
      <c r="I83" s="813">
        <v>200</v>
      </c>
      <c r="J83" s="813">
        <v>0</v>
      </c>
      <c r="K83" s="852">
        <f t="shared" si="3"/>
        <v>200</v>
      </c>
      <c r="L83" s="848">
        <f t="shared" si="4"/>
        <v>12400</v>
      </c>
      <c r="M83" s="848">
        <f t="shared" si="5"/>
        <v>12400</v>
      </c>
      <c r="N83" s="834"/>
      <c r="O83" s="730"/>
    </row>
    <row r="84" spans="1:15">
      <c r="A84" s="840">
        <v>79</v>
      </c>
      <c r="B84" s="845" t="s">
        <v>2831</v>
      </c>
      <c r="C84" s="846" t="s">
        <v>2832</v>
      </c>
      <c r="D84" s="724">
        <v>0</v>
      </c>
      <c r="E84" s="847">
        <v>17.600000000000001</v>
      </c>
      <c r="F84" s="848">
        <v>760</v>
      </c>
      <c r="G84" s="724">
        <v>5</v>
      </c>
      <c r="H84" s="724">
        <v>5</v>
      </c>
      <c r="I84" s="724">
        <v>4</v>
      </c>
      <c r="J84" s="724">
        <v>4</v>
      </c>
      <c r="K84" s="724">
        <f>G84+H84+I84+J84</f>
        <v>18</v>
      </c>
      <c r="L84" s="848">
        <f>F84*K84</f>
        <v>13680</v>
      </c>
      <c r="M84" s="848">
        <f t="shared" si="5"/>
        <v>13680</v>
      </c>
      <c r="N84" s="834"/>
      <c r="O84" s="730"/>
    </row>
    <row r="85" spans="1:15">
      <c r="A85" s="840">
        <v>80</v>
      </c>
      <c r="B85" s="845" t="s">
        <v>2833</v>
      </c>
      <c r="C85" s="846" t="s">
        <v>293</v>
      </c>
      <c r="D85" s="724">
        <v>0</v>
      </c>
      <c r="E85" s="847">
        <v>2.2000000000000002</v>
      </c>
      <c r="F85" s="848">
        <v>260</v>
      </c>
      <c r="G85" s="724">
        <v>1</v>
      </c>
      <c r="H85" s="724">
        <v>0</v>
      </c>
      <c r="I85" s="724">
        <v>1</v>
      </c>
      <c r="J85" s="724">
        <v>0</v>
      </c>
      <c r="K85" s="724">
        <f t="shared" ref="K85:K142" si="6">G85+H85+I85+J85</f>
        <v>2</v>
      </c>
      <c r="L85" s="848">
        <f t="shared" ref="L85:L142" si="7">F85*K85</f>
        <v>520</v>
      </c>
      <c r="M85" s="848">
        <f t="shared" si="5"/>
        <v>520</v>
      </c>
      <c r="N85" s="834"/>
      <c r="O85" s="730"/>
    </row>
    <row r="86" spans="1:15">
      <c r="A86" s="840">
        <v>81</v>
      </c>
      <c r="B86" s="845" t="s">
        <v>2834</v>
      </c>
      <c r="C86" s="846" t="s">
        <v>383</v>
      </c>
      <c r="D86" s="724">
        <v>0</v>
      </c>
      <c r="E86" s="847">
        <v>4.4000000000000004</v>
      </c>
      <c r="F86" s="848">
        <v>850</v>
      </c>
      <c r="G86" s="724">
        <v>2</v>
      </c>
      <c r="H86" s="724">
        <v>0</v>
      </c>
      <c r="I86" s="724">
        <v>2</v>
      </c>
      <c r="J86" s="724">
        <v>0</v>
      </c>
      <c r="K86" s="724">
        <f t="shared" si="6"/>
        <v>4</v>
      </c>
      <c r="L86" s="848">
        <f t="shared" si="7"/>
        <v>3400</v>
      </c>
      <c r="M86" s="848">
        <f t="shared" si="5"/>
        <v>3400</v>
      </c>
      <c r="N86" s="834"/>
      <c r="O86" s="730"/>
    </row>
    <row r="87" spans="1:15">
      <c r="A87" s="840">
        <v>82</v>
      </c>
      <c r="B87" s="845" t="s">
        <v>2835</v>
      </c>
      <c r="C87" s="846" t="s">
        <v>383</v>
      </c>
      <c r="D87" s="724">
        <v>0</v>
      </c>
      <c r="E87" s="847">
        <v>2.2000000000000002</v>
      </c>
      <c r="F87" s="848">
        <v>750</v>
      </c>
      <c r="G87" s="724">
        <v>1</v>
      </c>
      <c r="H87" s="724">
        <v>0</v>
      </c>
      <c r="I87" s="724">
        <v>1</v>
      </c>
      <c r="J87" s="724">
        <v>0</v>
      </c>
      <c r="K87" s="724">
        <f t="shared" si="6"/>
        <v>2</v>
      </c>
      <c r="L87" s="848">
        <f t="shared" si="7"/>
        <v>1500</v>
      </c>
      <c r="M87" s="848">
        <f t="shared" si="5"/>
        <v>1500</v>
      </c>
      <c r="N87" s="834"/>
      <c r="O87" s="730"/>
    </row>
    <row r="88" spans="1:15">
      <c r="A88" s="840">
        <v>83</v>
      </c>
      <c r="B88" s="845" t="s">
        <v>2836</v>
      </c>
      <c r="C88" s="846" t="s">
        <v>358</v>
      </c>
      <c r="D88" s="724">
        <v>0</v>
      </c>
      <c r="E88" s="847">
        <v>2.2000000000000002</v>
      </c>
      <c r="F88" s="848">
        <v>120</v>
      </c>
      <c r="G88" s="724">
        <v>1</v>
      </c>
      <c r="H88" s="724">
        <v>0</v>
      </c>
      <c r="I88" s="724">
        <v>1</v>
      </c>
      <c r="J88" s="724">
        <v>0</v>
      </c>
      <c r="K88" s="724">
        <f t="shared" si="6"/>
        <v>2</v>
      </c>
      <c r="L88" s="848">
        <f t="shared" si="7"/>
        <v>240</v>
      </c>
      <c r="M88" s="848">
        <f t="shared" si="5"/>
        <v>240</v>
      </c>
      <c r="N88" s="834"/>
      <c r="O88" s="730"/>
    </row>
    <row r="89" spans="1:15">
      <c r="A89" s="840">
        <v>84</v>
      </c>
      <c r="B89" s="845" t="s">
        <v>2837</v>
      </c>
      <c r="C89" s="846" t="s">
        <v>41</v>
      </c>
      <c r="D89" s="724">
        <v>0</v>
      </c>
      <c r="E89" s="847">
        <v>16.5</v>
      </c>
      <c r="F89" s="848">
        <v>3000</v>
      </c>
      <c r="G89" s="724">
        <v>5</v>
      </c>
      <c r="H89" s="724">
        <v>5</v>
      </c>
      <c r="I89" s="724">
        <v>5</v>
      </c>
      <c r="J89" s="724">
        <v>2</v>
      </c>
      <c r="K89" s="724">
        <f t="shared" si="6"/>
        <v>17</v>
      </c>
      <c r="L89" s="848">
        <f t="shared" si="7"/>
        <v>51000</v>
      </c>
      <c r="M89" s="848">
        <f t="shared" si="5"/>
        <v>51000</v>
      </c>
      <c r="N89" s="834"/>
      <c r="O89" s="730"/>
    </row>
    <row r="90" spans="1:15">
      <c r="A90" s="840">
        <v>85</v>
      </c>
      <c r="B90" s="845" t="s">
        <v>2838</v>
      </c>
      <c r="C90" s="846" t="s">
        <v>595</v>
      </c>
      <c r="D90" s="724">
        <v>0</v>
      </c>
      <c r="E90" s="847">
        <v>198.00000000000003</v>
      </c>
      <c r="F90" s="848">
        <v>220</v>
      </c>
      <c r="G90" s="724">
        <v>50</v>
      </c>
      <c r="H90" s="724">
        <v>50</v>
      </c>
      <c r="I90" s="724">
        <v>50</v>
      </c>
      <c r="J90" s="724">
        <v>48</v>
      </c>
      <c r="K90" s="724">
        <f t="shared" si="6"/>
        <v>198</v>
      </c>
      <c r="L90" s="848">
        <f t="shared" si="7"/>
        <v>43560</v>
      </c>
      <c r="M90" s="848">
        <f t="shared" si="5"/>
        <v>43560</v>
      </c>
      <c r="N90" s="834"/>
      <c r="O90" s="730"/>
    </row>
    <row r="91" spans="1:15">
      <c r="A91" s="840">
        <v>86</v>
      </c>
      <c r="B91" s="845" t="s">
        <v>2839</v>
      </c>
      <c r="C91" s="846" t="s">
        <v>356</v>
      </c>
      <c r="D91" s="724">
        <v>0</v>
      </c>
      <c r="E91" s="847">
        <v>52.800000000000004</v>
      </c>
      <c r="F91" s="848">
        <v>145</v>
      </c>
      <c r="G91" s="724">
        <v>15</v>
      </c>
      <c r="H91" s="724">
        <v>15</v>
      </c>
      <c r="I91" s="724">
        <v>13</v>
      </c>
      <c r="J91" s="724">
        <v>10</v>
      </c>
      <c r="K91" s="724">
        <f t="shared" si="6"/>
        <v>53</v>
      </c>
      <c r="L91" s="848">
        <f t="shared" si="7"/>
        <v>7685</v>
      </c>
      <c r="M91" s="848">
        <f t="shared" si="5"/>
        <v>7685</v>
      </c>
      <c r="N91" s="834"/>
      <c r="O91" s="730"/>
    </row>
    <row r="92" spans="1:15">
      <c r="A92" s="840">
        <v>87</v>
      </c>
      <c r="B92" s="845" t="s">
        <v>2840</v>
      </c>
      <c r="C92" s="846" t="s">
        <v>230</v>
      </c>
      <c r="D92" s="724">
        <v>0</v>
      </c>
      <c r="E92" s="847">
        <v>100</v>
      </c>
      <c r="F92" s="848">
        <v>82</v>
      </c>
      <c r="G92" s="724">
        <v>25</v>
      </c>
      <c r="H92" s="724">
        <v>25</v>
      </c>
      <c r="I92" s="724">
        <v>25</v>
      </c>
      <c r="J92" s="724">
        <v>25</v>
      </c>
      <c r="K92" s="724">
        <f t="shared" si="6"/>
        <v>100</v>
      </c>
      <c r="L92" s="848">
        <f t="shared" si="7"/>
        <v>8200</v>
      </c>
      <c r="M92" s="848">
        <f t="shared" si="5"/>
        <v>8200</v>
      </c>
      <c r="N92" s="834"/>
      <c r="O92" s="730"/>
    </row>
    <row r="93" spans="1:15">
      <c r="A93" s="840">
        <v>88</v>
      </c>
      <c r="B93" s="845" t="s">
        <v>2841</v>
      </c>
      <c r="C93" s="846" t="s">
        <v>230</v>
      </c>
      <c r="D93" s="724">
        <v>0</v>
      </c>
      <c r="E93" s="847">
        <v>33</v>
      </c>
      <c r="F93" s="848">
        <v>60</v>
      </c>
      <c r="G93" s="724">
        <v>10</v>
      </c>
      <c r="H93" s="724">
        <v>10</v>
      </c>
      <c r="I93" s="724">
        <v>10</v>
      </c>
      <c r="J93" s="724">
        <v>3</v>
      </c>
      <c r="K93" s="724">
        <f t="shared" si="6"/>
        <v>33</v>
      </c>
      <c r="L93" s="848">
        <f t="shared" si="7"/>
        <v>1980</v>
      </c>
      <c r="M93" s="848">
        <f t="shared" si="5"/>
        <v>1980</v>
      </c>
      <c r="N93" s="834"/>
      <c r="O93" s="730"/>
    </row>
    <row r="94" spans="1:15">
      <c r="A94" s="840">
        <v>89</v>
      </c>
      <c r="B94" s="845" t="s">
        <v>2842</v>
      </c>
      <c r="C94" s="846" t="s">
        <v>41</v>
      </c>
      <c r="D94" s="724">
        <v>0</v>
      </c>
      <c r="E94" s="847">
        <v>1.1000000000000001</v>
      </c>
      <c r="F94" s="848">
        <v>1450</v>
      </c>
      <c r="G94" s="724">
        <v>1</v>
      </c>
      <c r="H94" s="724">
        <v>0</v>
      </c>
      <c r="I94" s="724">
        <v>0</v>
      </c>
      <c r="J94" s="724">
        <v>0</v>
      </c>
      <c r="K94" s="724">
        <f t="shared" si="6"/>
        <v>1</v>
      </c>
      <c r="L94" s="848">
        <f t="shared" si="7"/>
        <v>1450</v>
      </c>
      <c r="M94" s="848">
        <f t="shared" si="5"/>
        <v>1450</v>
      </c>
      <c r="N94" s="834"/>
      <c r="O94" s="730"/>
    </row>
    <row r="95" spans="1:15">
      <c r="A95" s="840">
        <v>90</v>
      </c>
      <c r="B95" s="845" t="s">
        <v>2843</v>
      </c>
      <c r="C95" s="846" t="s">
        <v>290</v>
      </c>
      <c r="D95" s="724">
        <v>0</v>
      </c>
      <c r="E95" s="847">
        <v>1.1000000000000001</v>
      </c>
      <c r="F95" s="848">
        <v>1250</v>
      </c>
      <c r="G95" s="724">
        <v>1</v>
      </c>
      <c r="H95" s="724">
        <v>0</v>
      </c>
      <c r="I95" s="724">
        <v>0</v>
      </c>
      <c r="J95" s="724">
        <v>0</v>
      </c>
      <c r="K95" s="724">
        <f t="shared" si="6"/>
        <v>1</v>
      </c>
      <c r="L95" s="848">
        <f t="shared" si="7"/>
        <v>1250</v>
      </c>
      <c r="M95" s="848">
        <f t="shared" si="5"/>
        <v>1250</v>
      </c>
      <c r="N95" s="834"/>
      <c r="O95" s="730"/>
    </row>
    <row r="96" spans="1:15">
      <c r="A96" s="840">
        <v>91</v>
      </c>
      <c r="B96" s="845" t="s">
        <v>2844</v>
      </c>
      <c r="C96" s="846" t="s">
        <v>21</v>
      </c>
      <c r="D96" s="724">
        <v>0</v>
      </c>
      <c r="E96" s="847">
        <v>11</v>
      </c>
      <c r="F96" s="848">
        <v>35</v>
      </c>
      <c r="G96" s="724">
        <v>6</v>
      </c>
      <c r="H96" s="724">
        <v>0</v>
      </c>
      <c r="I96" s="724">
        <v>5</v>
      </c>
      <c r="J96" s="724">
        <v>0</v>
      </c>
      <c r="K96" s="724">
        <f t="shared" si="6"/>
        <v>11</v>
      </c>
      <c r="L96" s="848">
        <f t="shared" si="7"/>
        <v>385</v>
      </c>
      <c r="M96" s="848">
        <f t="shared" si="5"/>
        <v>385</v>
      </c>
      <c r="N96" s="834"/>
      <c r="O96" s="730"/>
    </row>
    <row r="97" spans="1:15">
      <c r="A97" s="840">
        <v>92</v>
      </c>
      <c r="B97" s="845" t="s">
        <v>2845</v>
      </c>
      <c r="C97" s="846" t="s">
        <v>21</v>
      </c>
      <c r="D97" s="724">
        <v>0</v>
      </c>
      <c r="E97" s="847">
        <v>22</v>
      </c>
      <c r="F97" s="848">
        <v>3600</v>
      </c>
      <c r="G97" s="724">
        <v>7</v>
      </c>
      <c r="H97" s="724">
        <v>5</v>
      </c>
      <c r="I97" s="724">
        <v>5</v>
      </c>
      <c r="J97" s="724">
        <v>5</v>
      </c>
      <c r="K97" s="724">
        <f t="shared" si="6"/>
        <v>22</v>
      </c>
      <c r="L97" s="848">
        <f t="shared" si="7"/>
        <v>79200</v>
      </c>
      <c r="M97" s="848">
        <f t="shared" si="5"/>
        <v>79200</v>
      </c>
      <c r="N97" s="834"/>
      <c r="O97" s="730"/>
    </row>
    <row r="98" spans="1:15">
      <c r="A98" s="840">
        <v>93</v>
      </c>
      <c r="B98" s="845" t="s">
        <v>2846</v>
      </c>
      <c r="C98" s="846" t="s">
        <v>639</v>
      </c>
      <c r="D98" s="724">
        <v>0</v>
      </c>
      <c r="E98" s="847">
        <v>2.2000000000000002</v>
      </c>
      <c r="F98" s="848">
        <v>800</v>
      </c>
      <c r="G98" s="724">
        <v>1</v>
      </c>
      <c r="H98" s="724">
        <v>0</v>
      </c>
      <c r="I98" s="724">
        <v>1</v>
      </c>
      <c r="J98" s="724">
        <v>0</v>
      </c>
      <c r="K98" s="724">
        <f t="shared" si="6"/>
        <v>2</v>
      </c>
      <c r="L98" s="848">
        <f t="shared" si="7"/>
        <v>1600</v>
      </c>
      <c r="M98" s="848">
        <f t="shared" si="5"/>
        <v>1600</v>
      </c>
      <c r="N98" s="834"/>
      <c r="O98" s="730"/>
    </row>
    <row r="99" spans="1:15">
      <c r="A99" s="840">
        <v>94</v>
      </c>
      <c r="B99" s="845" t="s">
        <v>2847</v>
      </c>
      <c r="C99" s="846" t="s">
        <v>2271</v>
      </c>
      <c r="D99" s="724">
        <v>0</v>
      </c>
      <c r="E99" s="847">
        <v>8.8000000000000007</v>
      </c>
      <c r="F99" s="848">
        <v>100</v>
      </c>
      <c r="G99" s="724">
        <v>3</v>
      </c>
      <c r="H99" s="724">
        <v>3</v>
      </c>
      <c r="I99" s="724">
        <v>2</v>
      </c>
      <c r="J99" s="724">
        <v>1</v>
      </c>
      <c r="K99" s="724">
        <f t="shared" si="6"/>
        <v>9</v>
      </c>
      <c r="L99" s="848">
        <f t="shared" si="7"/>
        <v>900</v>
      </c>
      <c r="M99" s="848">
        <f t="shared" si="5"/>
        <v>900</v>
      </c>
      <c r="N99" s="834"/>
      <c r="O99" s="730"/>
    </row>
    <row r="100" spans="1:15">
      <c r="A100" s="840">
        <v>95</v>
      </c>
      <c r="B100" s="845" t="s">
        <v>2848</v>
      </c>
      <c r="C100" s="846" t="s">
        <v>639</v>
      </c>
      <c r="D100" s="724">
        <v>0</v>
      </c>
      <c r="E100" s="847">
        <v>13.200000000000001</v>
      </c>
      <c r="F100" s="848">
        <v>60</v>
      </c>
      <c r="G100" s="724">
        <v>5</v>
      </c>
      <c r="H100" s="724">
        <v>3</v>
      </c>
      <c r="I100" s="724">
        <v>3</v>
      </c>
      <c r="J100" s="724">
        <v>2</v>
      </c>
      <c r="K100" s="724">
        <f t="shared" si="6"/>
        <v>13</v>
      </c>
      <c r="L100" s="848">
        <f t="shared" si="7"/>
        <v>780</v>
      </c>
      <c r="M100" s="848">
        <f t="shared" si="5"/>
        <v>780</v>
      </c>
      <c r="N100" s="834"/>
      <c r="O100" s="730"/>
    </row>
    <row r="101" spans="1:15">
      <c r="A101" s="840">
        <v>96</v>
      </c>
      <c r="B101" s="845" t="s">
        <v>2849</v>
      </c>
      <c r="C101" s="846" t="s">
        <v>639</v>
      </c>
      <c r="D101" s="724">
        <v>0</v>
      </c>
      <c r="E101" s="847">
        <v>1.1000000000000001</v>
      </c>
      <c r="F101" s="848">
        <v>550</v>
      </c>
      <c r="G101" s="724">
        <v>1</v>
      </c>
      <c r="H101" s="724">
        <v>0</v>
      </c>
      <c r="I101" s="724">
        <v>0</v>
      </c>
      <c r="J101" s="724">
        <v>0</v>
      </c>
      <c r="K101" s="724">
        <f t="shared" si="6"/>
        <v>1</v>
      </c>
      <c r="L101" s="848">
        <f t="shared" si="7"/>
        <v>550</v>
      </c>
      <c r="M101" s="848">
        <f t="shared" si="5"/>
        <v>550</v>
      </c>
      <c r="N101" s="834"/>
      <c r="O101" s="730"/>
    </row>
    <row r="102" spans="1:15">
      <c r="A102" s="840">
        <v>97</v>
      </c>
      <c r="B102" s="845" t="s">
        <v>2850</v>
      </c>
      <c r="C102" s="846" t="s">
        <v>639</v>
      </c>
      <c r="D102" s="724">
        <v>0</v>
      </c>
      <c r="E102" s="847">
        <v>3.3000000000000003</v>
      </c>
      <c r="F102" s="848">
        <v>50</v>
      </c>
      <c r="G102" s="724">
        <v>1</v>
      </c>
      <c r="H102" s="724">
        <v>1</v>
      </c>
      <c r="I102" s="724">
        <v>1</v>
      </c>
      <c r="J102" s="724">
        <v>0</v>
      </c>
      <c r="K102" s="724">
        <f t="shared" si="6"/>
        <v>3</v>
      </c>
      <c r="L102" s="848">
        <f t="shared" si="7"/>
        <v>150</v>
      </c>
      <c r="M102" s="848">
        <f t="shared" si="5"/>
        <v>150</v>
      </c>
      <c r="N102" s="834"/>
      <c r="O102" s="730"/>
    </row>
    <row r="103" spans="1:15">
      <c r="A103" s="840">
        <v>98</v>
      </c>
      <c r="B103" s="845" t="s">
        <v>2851</v>
      </c>
      <c r="C103" s="846" t="s">
        <v>21</v>
      </c>
      <c r="D103" s="724">
        <v>0</v>
      </c>
      <c r="E103" s="847">
        <v>3.3000000000000003</v>
      </c>
      <c r="F103" s="848">
        <v>3990</v>
      </c>
      <c r="G103" s="724">
        <v>1</v>
      </c>
      <c r="H103" s="724">
        <v>1</v>
      </c>
      <c r="I103" s="724">
        <v>1</v>
      </c>
      <c r="J103" s="724">
        <v>0</v>
      </c>
      <c r="K103" s="724">
        <f t="shared" si="6"/>
        <v>3</v>
      </c>
      <c r="L103" s="848">
        <f t="shared" si="7"/>
        <v>11970</v>
      </c>
      <c r="M103" s="848">
        <f t="shared" si="5"/>
        <v>11970</v>
      </c>
      <c r="N103" s="834"/>
      <c r="O103" s="730"/>
    </row>
    <row r="104" spans="1:15">
      <c r="A104" s="840">
        <v>99</v>
      </c>
      <c r="B104" s="845" t="s">
        <v>2852</v>
      </c>
      <c r="C104" s="846" t="s">
        <v>41</v>
      </c>
      <c r="D104" s="724">
        <v>0</v>
      </c>
      <c r="E104" s="847">
        <v>6.6000000000000005</v>
      </c>
      <c r="F104" s="848">
        <v>250</v>
      </c>
      <c r="G104" s="724">
        <v>2</v>
      </c>
      <c r="H104" s="724">
        <v>2</v>
      </c>
      <c r="I104" s="724">
        <v>2</v>
      </c>
      <c r="J104" s="724">
        <v>1</v>
      </c>
      <c r="K104" s="724">
        <f t="shared" si="6"/>
        <v>7</v>
      </c>
      <c r="L104" s="848">
        <f t="shared" si="7"/>
        <v>1750</v>
      </c>
      <c r="M104" s="848">
        <f t="shared" si="5"/>
        <v>1750</v>
      </c>
      <c r="N104" s="834"/>
      <c r="O104" s="730"/>
    </row>
    <row r="105" spans="1:15">
      <c r="A105" s="840">
        <v>100</v>
      </c>
      <c r="B105" s="845" t="s">
        <v>2853</v>
      </c>
      <c r="C105" s="846" t="s">
        <v>18</v>
      </c>
      <c r="D105" s="724">
        <v>0</v>
      </c>
      <c r="E105" s="847">
        <v>5.5</v>
      </c>
      <c r="F105" s="848">
        <v>2000</v>
      </c>
      <c r="G105" s="724">
        <v>2</v>
      </c>
      <c r="H105" s="724">
        <v>2</v>
      </c>
      <c r="I105" s="724">
        <v>2</v>
      </c>
      <c r="J105" s="724">
        <v>0</v>
      </c>
      <c r="K105" s="724">
        <f t="shared" si="6"/>
        <v>6</v>
      </c>
      <c r="L105" s="848">
        <f t="shared" si="7"/>
        <v>12000</v>
      </c>
      <c r="M105" s="848">
        <f t="shared" si="5"/>
        <v>12000</v>
      </c>
      <c r="N105" s="834"/>
      <c r="O105" s="730"/>
    </row>
    <row r="106" spans="1:15">
      <c r="A106" s="840">
        <v>101</v>
      </c>
      <c r="B106" s="845" t="s">
        <v>2854</v>
      </c>
      <c r="C106" s="846" t="s">
        <v>41</v>
      </c>
      <c r="D106" s="724">
        <v>0</v>
      </c>
      <c r="E106" s="847">
        <v>4.4000000000000004</v>
      </c>
      <c r="F106" s="848">
        <v>70</v>
      </c>
      <c r="G106" s="724">
        <v>1</v>
      </c>
      <c r="H106" s="724">
        <v>1</v>
      </c>
      <c r="I106" s="724">
        <v>1</v>
      </c>
      <c r="J106" s="724">
        <v>1</v>
      </c>
      <c r="K106" s="724">
        <f t="shared" si="6"/>
        <v>4</v>
      </c>
      <c r="L106" s="848">
        <f t="shared" si="7"/>
        <v>280</v>
      </c>
      <c r="M106" s="848">
        <f t="shared" si="5"/>
        <v>280</v>
      </c>
      <c r="N106" s="834"/>
      <c r="O106" s="730"/>
    </row>
    <row r="107" spans="1:15">
      <c r="A107" s="840">
        <v>102</v>
      </c>
      <c r="B107" s="753" t="s">
        <v>2855</v>
      </c>
      <c r="C107" s="746" t="s">
        <v>639</v>
      </c>
      <c r="D107" s="733">
        <v>0</v>
      </c>
      <c r="E107" s="849">
        <v>2.2000000000000002</v>
      </c>
      <c r="F107" s="797">
        <v>1200</v>
      </c>
      <c r="G107" s="733">
        <v>1</v>
      </c>
      <c r="H107" s="733">
        <v>0</v>
      </c>
      <c r="I107" s="733">
        <v>1</v>
      </c>
      <c r="J107" s="733">
        <v>0</v>
      </c>
      <c r="K107" s="733">
        <f t="shared" si="6"/>
        <v>2</v>
      </c>
      <c r="L107" s="848">
        <f t="shared" si="7"/>
        <v>2400</v>
      </c>
      <c r="M107" s="848">
        <f t="shared" si="5"/>
        <v>2400</v>
      </c>
      <c r="N107" s="834"/>
      <c r="O107" s="730"/>
    </row>
    <row r="108" spans="1:15">
      <c r="A108" s="840">
        <v>103</v>
      </c>
      <c r="B108" s="753" t="s">
        <v>2856</v>
      </c>
      <c r="C108" s="746" t="s">
        <v>639</v>
      </c>
      <c r="D108" s="733">
        <v>0</v>
      </c>
      <c r="E108" s="849">
        <v>1.1000000000000001</v>
      </c>
      <c r="F108" s="797">
        <v>1150</v>
      </c>
      <c r="G108" s="733">
        <v>1</v>
      </c>
      <c r="H108" s="733">
        <v>0</v>
      </c>
      <c r="I108" s="733">
        <v>0</v>
      </c>
      <c r="J108" s="733">
        <v>0</v>
      </c>
      <c r="K108" s="733">
        <f t="shared" si="6"/>
        <v>1</v>
      </c>
      <c r="L108" s="848">
        <f t="shared" si="7"/>
        <v>1150</v>
      </c>
      <c r="M108" s="848">
        <f t="shared" si="5"/>
        <v>1150</v>
      </c>
      <c r="N108" s="834"/>
      <c r="O108" s="730"/>
    </row>
    <row r="109" spans="1:15">
      <c r="A109" s="840">
        <v>104</v>
      </c>
      <c r="B109" s="753" t="s">
        <v>2857</v>
      </c>
      <c r="C109" s="746" t="s">
        <v>639</v>
      </c>
      <c r="D109" s="733">
        <v>0</v>
      </c>
      <c r="E109" s="849">
        <v>2.2000000000000002</v>
      </c>
      <c r="F109" s="797">
        <v>2800</v>
      </c>
      <c r="G109" s="733">
        <v>1</v>
      </c>
      <c r="H109" s="733">
        <v>0</v>
      </c>
      <c r="I109" s="733">
        <v>1</v>
      </c>
      <c r="J109" s="733">
        <v>0</v>
      </c>
      <c r="K109" s="733">
        <f t="shared" si="6"/>
        <v>2</v>
      </c>
      <c r="L109" s="848">
        <f t="shared" si="7"/>
        <v>5600</v>
      </c>
      <c r="M109" s="848">
        <f t="shared" si="5"/>
        <v>5600</v>
      </c>
      <c r="N109" s="834"/>
      <c r="O109" s="730"/>
    </row>
    <row r="110" spans="1:15">
      <c r="A110" s="840">
        <v>105</v>
      </c>
      <c r="B110" s="753" t="s">
        <v>2858</v>
      </c>
      <c r="C110" s="746" t="s">
        <v>230</v>
      </c>
      <c r="D110" s="733">
        <v>0</v>
      </c>
      <c r="E110" s="849">
        <v>2.2000000000000002</v>
      </c>
      <c r="F110" s="797">
        <v>49</v>
      </c>
      <c r="G110" s="733">
        <v>1</v>
      </c>
      <c r="H110" s="733">
        <v>0</v>
      </c>
      <c r="I110" s="733">
        <v>1</v>
      </c>
      <c r="J110" s="733">
        <v>0</v>
      </c>
      <c r="K110" s="733">
        <f t="shared" si="6"/>
        <v>2</v>
      </c>
      <c r="L110" s="848">
        <f t="shared" si="7"/>
        <v>98</v>
      </c>
      <c r="M110" s="848">
        <f t="shared" si="5"/>
        <v>98</v>
      </c>
      <c r="N110" s="834"/>
      <c r="O110" s="730"/>
    </row>
    <row r="111" spans="1:15">
      <c r="A111" s="840">
        <v>106</v>
      </c>
      <c r="B111" s="753" t="s">
        <v>2859</v>
      </c>
      <c r="C111" s="746" t="s">
        <v>639</v>
      </c>
      <c r="D111" s="733">
        <v>0</v>
      </c>
      <c r="E111" s="849">
        <v>1.1000000000000001</v>
      </c>
      <c r="F111" s="797">
        <v>38</v>
      </c>
      <c r="G111" s="733">
        <v>1</v>
      </c>
      <c r="H111" s="733">
        <v>0</v>
      </c>
      <c r="I111" s="733">
        <v>0</v>
      </c>
      <c r="J111" s="733">
        <v>0</v>
      </c>
      <c r="K111" s="733">
        <f t="shared" si="6"/>
        <v>1</v>
      </c>
      <c r="L111" s="848">
        <f t="shared" si="7"/>
        <v>38</v>
      </c>
      <c r="M111" s="848">
        <f t="shared" si="5"/>
        <v>38</v>
      </c>
      <c r="N111" s="834"/>
      <c r="O111" s="730"/>
    </row>
    <row r="112" spans="1:15">
      <c r="A112" s="840">
        <v>107</v>
      </c>
      <c r="B112" s="753" t="s">
        <v>2860</v>
      </c>
      <c r="C112" s="746" t="s">
        <v>230</v>
      </c>
      <c r="D112" s="733">
        <v>0</v>
      </c>
      <c r="E112" s="849">
        <v>5.5</v>
      </c>
      <c r="F112" s="797">
        <v>42</v>
      </c>
      <c r="G112" s="733">
        <v>2</v>
      </c>
      <c r="H112" s="733">
        <v>2</v>
      </c>
      <c r="I112" s="733">
        <v>2</v>
      </c>
      <c r="J112" s="733">
        <v>0</v>
      </c>
      <c r="K112" s="733">
        <f t="shared" si="6"/>
        <v>6</v>
      </c>
      <c r="L112" s="848">
        <f t="shared" si="7"/>
        <v>252</v>
      </c>
      <c r="M112" s="848">
        <f t="shared" si="5"/>
        <v>252</v>
      </c>
      <c r="N112" s="834"/>
      <c r="O112" s="730"/>
    </row>
    <row r="113" spans="1:15">
      <c r="A113" s="840">
        <v>108</v>
      </c>
      <c r="B113" s="753" t="s">
        <v>2861</v>
      </c>
      <c r="C113" s="746" t="s">
        <v>639</v>
      </c>
      <c r="D113" s="733">
        <v>0</v>
      </c>
      <c r="E113" s="849">
        <v>11</v>
      </c>
      <c r="F113" s="797">
        <v>95</v>
      </c>
      <c r="G113" s="733">
        <v>3</v>
      </c>
      <c r="H113" s="733">
        <v>3</v>
      </c>
      <c r="I113" s="733">
        <v>3</v>
      </c>
      <c r="J113" s="733">
        <v>2</v>
      </c>
      <c r="K113" s="733">
        <f t="shared" si="6"/>
        <v>11</v>
      </c>
      <c r="L113" s="848">
        <f t="shared" si="7"/>
        <v>1045</v>
      </c>
      <c r="M113" s="848">
        <f t="shared" si="5"/>
        <v>1045</v>
      </c>
      <c r="N113" s="834"/>
      <c r="O113" s="730"/>
    </row>
    <row r="114" spans="1:15">
      <c r="A114" s="840">
        <v>109</v>
      </c>
      <c r="B114" s="753" t="s">
        <v>2862</v>
      </c>
      <c r="C114" s="746" t="s">
        <v>41</v>
      </c>
      <c r="D114" s="733">
        <v>0</v>
      </c>
      <c r="E114" s="849">
        <v>4.4000000000000004</v>
      </c>
      <c r="F114" s="797">
        <v>1300</v>
      </c>
      <c r="G114" s="733">
        <v>1</v>
      </c>
      <c r="H114" s="733">
        <v>1</v>
      </c>
      <c r="I114" s="733">
        <v>1</v>
      </c>
      <c r="J114" s="733">
        <v>1</v>
      </c>
      <c r="K114" s="733">
        <f t="shared" si="6"/>
        <v>4</v>
      </c>
      <c r="L114" s="848">
        <f t="shared" si="7"/>
        <v>5200</v>
      </c>
      <c r="M114" s="848">
        <f t="shared" si="5"/>
        <v>5200</v>
      </c>
      <c r="N114" s="834"/>
      <c r="O114" s="730"/>
    </row>
    <row r="115" spans="1:15">
      <c r="A115" s="840">
        <v>110</v>
      </c>
      <c r="B115" s="753" t="s">
        <v>2863</v>
      </c>
      <c r="C115" s="746" t="s">
        <v>639</v>
      </c>
      <c r="D115" s="733">
        <v>0</v>
      </c>
      <c r="E115" s="849">
        <v>2.2000000000000002</v>
      </c>
      <c r="F115" s="797">
        <v>450</v>
      </c>
      <c r="G115" s="733">
        <v>1</v>
      </c>
      <c r="H115" s="733">
        <v>0</v>
      </c>
      <c r="I115" s="733">
        <v>1</v>
      </c>
      <c r="J115" s="733">
        <v>0</v>
      </c>
      <c r="K115" s="733">
        <f t="shared" si="6"/>
        <v>2</v>
      </c>
      <c r="L115" s="848">
        <f t="shared" si="7"/>
        <v>900</v>
      </c>
      <c r="M115" s="848">
        <f t="shared" si="5"/>
        <v>900</v>
      </c>
      <c r="N115" s="834"/>
      <c r="O115" s="730"/>
    </row>
    <row r="116" spans="1:15">
      <c r="A116" s="840">
        <v>111</v>
      </c>
      <c r="B116" s="753" t="s">
        <v>2864</v>
      </c>
      <c r="C116" s="746" t="s">
        <v>21</v>
      </c>
      <c r="D116" s="733">
        <v>0</v>
      </c>
      <c r="E116" s="849">
        <v>3.3000000000000003</v>
      </c>
      <c r="F116" s="797">
        <v>30</v>
      </c>
      <c r="G116" s="733">
        <v>1</v>
      </c>
      <c r="H116" s="733">
        <v>1</v>
      </c>
      <c r="I116" s="733">
        <v>1</v>
      </c>
      <c r="J116" s="733">
        <v>0</v>
      </c>
      <c r="K116" s="733">
        <f t="shared" si="6"/>
        <v>3</v>
      </c>
      <c r="L116" s="848">
        <f t="shared" si="7"/>
        <v>90</v>
      </c>
      <c r="M116" s="848">
        <f t="shared" si="5"/>
        <v>90</v>
      </c>
      <c r="N116" s="834"/>
      <c r="O116" s="730"/>
    </row>
    <row r="117" spans="1:15">
      <c r="A117" s="840">
        <v>112</v>
      </c>
      <c r="B117" s="753" t="s">
        <v>2865</v>
      </c>
      <c r="C117" s="746" t="s">
        <v>21</v>
      </c>
      <c r="D117" s="733">
        <v>0</v>
      </c>
      <c r="E117" s="849">
        <v>2.2000000000000002</v>
      </c>
      <c r="F117" s="797">
        <v>85</v>
      </c>
      <c r="G117" s="733">
        <v>1</v>
      </c>
      <c r="H117" s="733">
        <v>0</v>
      </c>
      <c r="I117" s="733">
        <v>1</v>
      </c>
      <c r="J117" s="733">
        <v>0</v>
      </c>
      <c r="K117" s="733">
        <f t="shared" si="6"/>
        <v>2</v>
      </c>
      <c r="L117" s="848">
        <f t="shared" si="7"/>
        <v>170</v>
      </c>
      <c r="M117" s="848">
        <f t="shared" si="5"/>
        <v>170</v>
      </c>
      <c r="N117" s="834"/>
      <c r="O117" s="730"/>
    </row>
    <row r="118" spans="1:15">
      <c r="A118" s="840">
        <v>113</v>
      </c>
      <c r="B118" s="753" t="s">
        <v>2866</v>
      </c>
      <c r="C118" s="746" t="s">
        <v>519</v>
      </c>
      <c r="D118" s="733">
        <v>0</v>
      </c>
      <c r="E118" s="849">
        <v>2.2000000000000002</v>
      </c>
      <c r="F118" s="797">
        <v>200</v>
      </c>
      <c r="G118" s="733">
        <v>1</v>
      </c>
      <c r="H118" s="733">
        <v>0</v>
      </c>
      <c r="I118" s="733">
        <v>1</v>
      </c>
      <c r="J118" s="733">
        <v>0</v>
      </c>
      <c r="K118" s="733">
        <f t="shared" si="6"/>
        <v>2</v>
      </c>
      <c r="L118" s="848">
        <f t="shared" si="7"/>
        <v>400</v>
      </c>
      <c r="M118" s="848">
        <f t="shared" si="5"/>
        <v>400</v>
      </c>
      <c r="N118" s="834"/>
      <c r="O118" s="730"/>
    </row>
    <row r="119" spans="1:15">
      <c r="A119" s="840">
        <v>114</v>
      </c>
      <c r="B119" s="753" t="s">
        <v>2867</v>
      </c>
      <c r="C119" s="746" t="s">
        <v>21</v>
      </c>
      <c r="D119" s="733">
        <v>0</v>
      </c>
      <c r="E119" s="849">
        <v>5.5</v>
      </c>
      <c r="F119" s="797">
        <v>200</v>
      </c>
      <c r="G119" s="733">
        <v>2</v>
      </c>
      <c r="H119" s="733">
        <v>2</v>
      </c>
      <c r="I119" s="733">
        <v>1</v>
      </c>
      <c r="J119" s="733">
        <v>1</v>
      </c>
      <c r="K119" s="733">
        <f t="shared" si="6"/>
        <v>6</v>
      </c>
      <c r="L119" s="848">
        <f t="shared" si="7"/>
        <v>1200</v>
      </c>
      <c r="M119" s="848">
        <f t="shared" si="5"/>
        <v>1200</v>
      </c>
      <c r="N119" s="834"/>
      <c r="O119" s="730"/>
    </row>
    <row r="120" spans="1:15">
      <c r="A120" s="840">
        <v>115</v>
      </c>
      <c r="B120" s="753" t="s">
        <v>2868</v>
      </c>
      <c r="C120" s="746" t="s">
        <v>2271</v>
      </c>
      <c r="D120" s="733">
        <v>0</v>
      </c>
      <c r="E120" s="849">
        <v>2.2000000000000002</v>
      </c>
      <c r="F120" s="797">
        <v>200</v>
      </c>
      <c r="G120" s="733">
        <v>1</v>
      </c>
      <c r="H120" s="733">
        <v>0</v>
      </c>
      <c r="I120" s="733">
        <v>1</v>
      </c>
      <c r="J120" s="733">
        <v>0</v>
      </c>
      <c r="K120" s="733">
        <f t="shared" si="6"/>
        <v>2</v>
      </c>
      <c r="L120" s="848">
        <f t="shared" si="7"/>
        <v>400</v>
      </c>
      <c r="M120" s="848">
        <f t="shared" si="5"/>
        <v>400</v>
      </c>
      <c r="N120" s="834"/>
      <c r="O120" s="730"/>
    </row>
    <row r="121" spans="1:15">
      <c r="A121" s="840">
        <v>116</v>
      </c>
      <c r="B121" s="753" t="s">
        <v>2869</v>
      </c>
      <c r="C121" s="746" t="s">
        <v>2271</v>
      </c>
      <c r="D121" s="733">
        <v>0</v>
      </c>
      <c r="E121" s="849">
        <v>5.5</v>
      </c>
      <c r="F121" s="797">
        <v>120</v>
      </c>
      <c r="G121" s="733">
        <v>2</v>
      </c>
      <c r="H121" s="733">
        <v>2</v>
      </c>
      <c r="I121" s="733">
        <v>1</v>
      </c>
      <c r="J121" s="733">
        <v>1</v>
      </c>
      <c r="K121" s="733">
        <f t="shared" si="6"/>
        <v>6</v>
      </c>
      <c r="L121" s="848">
        <f t="shared" si="7"/>
        <v>720</v>
      </c>
      <c r="M121" s="848">
        <f t="shared" si="5"/>
        <v>720</v>
      </c>
      <c r="N121" s="834"/>
      <c r="O121" s="730"/>
    </row>
    <row r="122" spans="1:15">
      <c r="A122" s="840">
        <v>117</v>
      </c>
      <c r="B122" s="753" t="s">
        <v>2870</v>
      </c>
      <c r="C122" s="746" t="s">
        <v>2271</v>
      </c>
      <c r="D122" s="733">
        <v>0</v>
      </c>
      <c r="E122" s="849">
        <v>2.2000000000000002</v>
      </c>
      <c r="F122" s="797">
        <v>160</v>
      </c>
      <c r="G122" s="733">
        <v>1</v>
      </c>
      <c r="H122" s="733">
        <v>0</v>
      </c>
      <c r="I122" s="733">
        <v>1</v>
      </c>
      <c r="J122" s="733">
        <v>0</v>
      </c>
      <c r="K122" s="733">
        <f t="shared" si="6"/>
        <v>2</v>
      </c>
      <c r="L122" s="848">
        <f t="shared" si="7"/>
        <v>320</v>
      </c>
      <c r="M122" s="848">
        <f t="shared" si="5"/>
        <v>320</v>
      </c>
      <c r="N122" s="834"/>
      <c r="O122" s="730"/>
    </row>
    <row r="123" spans="1:15">
      <c r="A123" s="840">
        <v>118</v>
      </c>
      <c r="B123" s="753" t="s">
        <v>2871</v>
      </c>
      <c r="C123" s="746" t="s">
        <v>2271</v>
      </c>
      <c r="D123" s="733">
        <v>0</v>
      </c>
      <c r="E123" s="849">
        <v>1.1000000000000001</v>
      </c>
      <c r="F123" s="797">
        <v>320</v>
      </c>
      <c r="G123" s="733">
        <v>1</v>
      </c>
      <c r="H123" s="733">
        <v>0</v>
      </c>
      <c r="I123" s="733">
        <v>0</v>
      </c>
      <c r="J123" s="733">
        <v>0</v>
      </c>
      <c r="K123" s="733">
        <f t="shared" si="6"/>
        <v>1</v>
      </c>
      <c r="L123" s="848">
        <f t="shared" si="7"/>
        <v>320</v>
      </c>
      <c r="M123" s="848">
        <f t="shared" si="5"/>
        <v>320</v>
      </c>
      <c r="N123" s="834"/>
      <c r="O123" s="730"/>
    </row>
    <row r="124" spans="1:15">
      <c r="A124" s="840">
        <v>119</v>
      </c>
      <c r="B124" s="753" t="s">
        <v>2872</v>
      </c>
      <c r="C124" s="746" t="s">
        <v>2271</v>
      </c>
      <c r="D124" s="733">
        <v>0</v>
      </c>
      <c r="E124" s="849">
        <v>5.5</v>
      </c>
      <c r="F124" s="797">
        <v>180</v>
      </c>
      <c r="G124" s="733">
        <v>2</v>
      </c>
      <c r="H124" s="733">
        <v>2</v>
      </c>
      <c r="I124" s="733">
        <v>1</v>
      </c>
      <c r="J124" s="733">
        <v>1</v>
      </c>
      <c r="K124" s="733">
        <f t="shared" si="6"/>
        <v>6</v>
      </c>
      <c r="L124" s="848">
        <f t="shared" si="7"/>
        <v>1080</v>
      </c>
      <c r="M124" s="848">
        <f t="shared" si="5"/>
        <v>1080</v>
      </c>
      <c r="N124" s="834"/>
      <c r="O124" s="730"/>
    </row>
    <row r="125" spans="1:15">
      <c r="A125" s="840">
        <v>120</v>
      </c>
      <c r="B125" s="753" t="s">
        <v>2873</v>
      </c>
      <c r="C125" s="746" t="s">
        <v>639</v>
      </c>
      <c r="D125" s="733">
        <v>0</v>
      </c>
      <c r="E125" s="849">
        <v>2.2000000000000002</v>
      </c>
      <c r="F125" s="797">
        <v>280</v>
      </c>
      <c r="G125" s="733">
        <v>1</v>
      </c>
      <c r="H125" s="733">
        <v>0</v>
      </c>
      <c r="I125" s="733">
        <v>1</v>
      </c>
      <c r="J125" s="733">
        <v>0</v>
      </c>
      <c r="K125" s="733">
        <f t="shared" si="6"/>
        <v>2</v>
      </c>
      <c r="L125" s="848">
        <f t="shared" si="7"/>
        <v>560</v>
      </c>
      <c r="M125" s="848">
        <f t="shared" si="5"/>
        <v>560</v>
      </c>
      <c r="N125" s="834"/>
      <c r="O125" s="730"/>
    </row>
    <row r="126" spans="1:15">
      <c r="A126" s="840">
        <v>121</v>
      </c>
      <c r="B126" s="753" t="s">
        <v>2874</v>
      </c>
      <c r="C126" s="746" t="s">
        <v>639</v>
      </c>
      <c r="D126" s="733">
        <v>0</v>
      </c>
      <c r="E126" s="849">
        <v>1.1000000000000001</v>
      </c>
      <c r="F126" s="797">
        <v>2800</v>
      </c>
      <c r="G126" s="733">
        <v>1</v>
      </c>
      <c r="H126" s="733">
        <v>0</v>
      </c>
      <c r="I126" s="733">
        <v>0</v>
      </c>
      <c r="J126" s="733">
        <v>0</v>
      </c>
      <c r="K126" s="733">
        <f t="shared" si="6"/>
        <v>1</v>
      </c>
      <c r="L126" s="848">
        <f t="shared" si="7"/>
        <v>2800</v>
      </c>
      <c r="M126" s="848">
        <f t="shared" si="5"/>
        <v>2800</v>
      </c>
      <c r="N126" s="834"/>
      <c r="O126" s="730"/>
    </row>
    <row r="127" spans="1:15">
      <c r="A127" s="840">
        <v>122</v>
      </c>
      <c r="B127" s="753" t="s">
        <v>2875</v>
      </c>
      <c r="C127" s="746" t="s">
        <v>21</v>
      </c>
      <c r="D127" s="733">
        <v>0</v>
      </c>
      <c r="E127" s="849">
        <v>1.1000000000000001</v>
      </c>
      <c r="F127" s="797">
        <v>2890</v>
      </c>
      <c r="G127" s="733">
        <v>1</v>
      </c>
      <c r="H127" s="733">
        <v>0</v>
      </c>
      <c r="I127" s="733">
        <v>0</v>
      </c>
      <c r="J127" s="733">
        <v>0</v>
      </c>
      <c r="K127" s="733">
        <f t="shared" si="6"/>
        <v>1</v>
      </c>
      <c r="L127" s="848">
        <f t="shared" si="7"/>
        <v>2890</v>
      </c>
      <c r="M127" s="848">
        <f t="shared" si="5"/>
        <v>2890</v>
      </c>
      <c r="N127" s="834"/>
      <c r="O127" s="730"/>
    </row>
    <row r="128" spans="1:15">
      <c r="A128" s="840">
        <v>123</v>
      </c>
      <c r="B128" s="753" t="s">
        <v>2876</v>
      </c>
      <c r="C128" s="746" t="s">
        <v>41</v>
      </c>
      <c r="D128" s="733">
        <v>0</v>
      </c>
      <c r="E128" s="849">
        <v>3.3000000000000003</v>
      </c>
      <c r="F128" s="797">
        <v>4400</v>
      </c>
      <c r="G128" s="733">
        <v>1</v>
      </c>
      <c r="H128" s="733">
        <v>1</v>
      </c>
      <c r="I128" s="733">
        <v>1</v>
      </c>
      <c r="J128" s="733">
        <v>0</v>
      </c>
      <c r="K128" s="733">
        <f t="shared" si="6"/>
        <v>3</v>
      </c>
      <c r="L128" s="848">
        <f t="shared" si="7"/>
        <v>13200</v>
      </c>
      <c r="M128" s="848">
        <f t="shared" si="5"/>
        <v>13200</v>
      </c>
      <c r="N128" s="834"/>
      <c r="O128" s="730"/>
    </row>
    <row r="129" spans="1:15">
      <c r="A129" s="840">
        <v>124</v>
      </c>
      <c r="B129" s="753" t="s">
        <v>2877</v>
      </c>
      <c r="C129" s="746" t="s">
        <v>273</v>
      </c>
      <c r="D129" s="733">
        <v>0</v>
      </c>
      <c r="E129" s="849">
        <v>2.2000000000000002</v>
      </c>
      <c r="F129" s="797">
        <v>120</v>
      </c>
      <c r="G129" s="733">
        <v>1</v>
      </c>
      <c r="H129" s="733">
        <v>0</v>
      </c>
      <c r="I129" s="733">
        <v>1</v>
      </c>
      <c r="J129" s="733">
        <v>0</v>
      </c>
      <c r="K129" s="733">
        <f t="shared" si="6"/>
        <v>2</v>
      </c>
      <c r="L129" s="848">
        <f t="shared" si="7"/>
        <v>240</v>
      </c>
      <c r="M129" s="848">
        <f t="shared" si="5"/>
        <v>240</v>
      </c>
      <c r="N129" s="834"/>
      <c r="O129" s="730"/>
    </row>
    <row r="130" spans="1:15">
      <c r="A130" s="840">
        <v>125</v>
      </c>
      <c r="B130" s="753" t="s">
        <v>2878</v>
      </c>
      <c r="C130" s="746" t="s">
        <v>273</v>
      </c>
      <c r="D130" s="733">
        <v>0</v>
      </c>
      <c r="E130" s="849">
        <v>1.1000000000000001</v>
      </c>
      <c r="F130" s="797">
        <v>540</v>
      </c>
      <c r="G130" s="733">
        <v>1</v>
      </c>
      <c r="H130" s="733">
        <v>0</v>
      </c>
      <c r="I130" s="733">
        <v>0</v>
      </c>
      <c r="J130" s="733">
        <v>0</v>
      </c>
      <c r="K130" s="733">
        <f t="shared" si="6"/>
        <v>1</v>
      </c>
      <c r="L130" s="848">
        <f t="shared" si="7"/>
        <v>540</v>
      </c>
      <c r="M130" s="848">
        <f t="shared" si="5"/>
        <v>540</v>
      </c>
      <c r="N130" s="834"/>
      <c r="O130" s="730"/>
    </row>
    <row r="131" spans="1:15">
      <c r="A131" s="840">
        <v>126</v>
      </c>
      <c r="B131" s="753" t="s">
        <v>2879</v>
      </c>
      <c r="C131" s="746" t="s">
        <v>25</v>
      </c>
      <c r="D131" s="733">
        <v>0</v>
      </c>
      <c r="E131" s="849">
        <v>1870.0000000000002</v>
      </c>
      <c r="F131" s="797">
        <v>20</v>
      </c>
      <c r="G131" s="733">
        <v>500</v>
      </c>
      <c r="H131" s="733">
        <v>500</v>
      </c>
      <c r="I131" s="733">
        <v>500</v>
      </c>
      <c r="J131" s="733">
        <v>370</v>
      </c>
      <c r="K131" s="733">
        <f t="shared" si="6"/>
        <v>1870</v>
      </c>
      <c r="L131" s="848">
        <f t="shared" si="7"/>
        <v>37400</v>
      </c>
      <c r="M131" s="848">
        <f t="shared" si="5"/>
        <v>37400</v>
      </c>
      <c r="N131" s="834"/>
      <c r="O131" s="730"/>
    </row>
    <row r="132" spans="1:15">
      <c r="A132" s="840">
        <v>127</v>
      </c>
      <c r="B132" s="753" t="s">
        <v>2880</v>
      </c>
      <c r="C132" s="746" t="s">
        <v>2881</v>
      </c>
      <c r="D132" s="733">
        <v>0</v>
      </c>
      <c r="E132" s="849">
        <v>13.200000000000001</v>
      </c>
      <c r="F132" s="797">
        <v>72</v>
      </c>
      <c r="G132" s="733">
        <v>5</v>
      </c>
      <c r="H132" s="733">
        <v>5</v>
      </c>
      <c r="I132" s="733">
        <v>2</v>
      </c>
      <c r="J132" s="733">
        <v>1</v>
      </c>
      <c r="K132" s="733">
        <f t="shared" si="6"/>
        <v>13</v>
      </c>
      <c r="L132" s="848">
        <f t="shared" si="7"/>
        <v>936</v>
      </c>
      <c r="M132" s="848">
        <f t="shared" si="5"/>
        <v>936</v>
      </c>
      <c r="N132" s="834"/>
      <c r="O132" s="730"/>
    </row>
    <row r="133" spans="1:15">
      <c r="A133" s="840">
        <v>128</v>
      </c>
      <c r="B133" s="753" t="s">
        <v>2882</v>
      </c>
      <c r="C133" s="746" t="s">
        <v>230</v>
      </c>
      <c r="D133" s="733">
        <v>0</v>
      </c>
      <c r="E133" s="849">
        <v>396.00000000000006</v>
      </c>
      <c r="F133" s="797">
        <v>125</v>
      </c>
      <c r="G133" s="733">
        <v>100</v>
      </c>
      <c r="H133" s="733">
        <v>100</v>
      </c>
      <c r="I133" s="733">
        <v>100</v>
      </c>
      <c r="J133" s="733">
        <v>96</v>
      </c>
      <c r="K133" s="733">
        <f t="shared" si="6"/>
        <v>396</v>
      </c>
      <c r="L133" s="848">
        <f t="shared" si="7"/>
        <v>49500</v>
      </c>
      <c r="M133" s="848">
        <f t="shared" si="5"/>
        <v>49500</v>
      </c>
      <c r="N133" s="834"/>
      <c r="O133" s="730"/>
    </row>
    <row r="134" spans="1:15">
      <c r="A134" s="840">
        <v>129</v>
      </c>
      <c r="B134" s="753" t="s">
        <v>2883</v>
      </c>
      <c r="C134" s="746" t="s">
        <v>230</v>
      </c>
      <c r="D134" s="733">
        <v>0</v>
      </c>
      <c r="E134" s="849">
        <v>191.4</v>
      </c>
      <c r="F134" s="797">
        <v>23</v>
      </c>
      <c r="G134" s="733">
        <v>50</v>
      </c>
      <c r="H134" s="733">
        <v>50</v>
      </c>
      <c r="I134" s="733">
        <v>50</v>
      </c>
      <c r="J134" s="733">
        <v>41</v>
      </c>
      <c r="K134" s="733">
        <f t="shared" si="6"/>
        <v>191</v>
      </c>
      <c r="L134" s="848">
        <f t="shared" si="7"/>
        <v>4393</v>
      </c>
      <c r="M134" s="848">
        <f t="shared" si="5"/>
        <v>4393</v>
      </c>
      <c r="N134" s="834"/>
      <c r="O134" s="730"/>
    </row>
    <row r="135" spans="1:15">
      <c r="A135" s="840">
        <v>130</v>
      </c>
      <c r="B135" s="753" t="s">
        <v>2884</v>
      </c>
      <c r="C135" s="746" t="s">
        <v>639</v>
      </c>
      <c r="D135" s="733">
        <v>0</v>
      </c>
      <c r="E135" s="849">
        <v>7.7000000000000011</v>
      </c>
      <c r="F135" s="797">
        <v>250</v>
      </c>
      <c r="G135" s="733">
        <v>2</v>
      </c>
      <c r="H135" s="733">
        <v>2</v>
      </c>
      <c r="I135" s="733">
        <v>2</v>
      </c>
      <c r="J135" s="733">
        <v>2</v>
      </c>
      <c r="K135" s="733">
        <f t="shared" si="6"/>
        <v>8</v>
      </c>
      <c r="L135" s="848">
        <f t="shared" si="7"/>
        <v>2000</v>
      </c>
      <c r="M135" s="848">
        <f t="shared" ref="M135:M198" si="8">L135</f>
        <v>2000</v>
      </c>
      <c r="N135" s="834"/>
      <c r="O135" s="730"/>
    </row>
    <row r="136" spans="1:15">
      <c r="A136" s="840">
        <v>131</v>
      </c>
      <c r="B136" s="753" t="s">
        <v>2885</v>
      </c>
      <c r="C136" s="746" t="s">
        <v>519</v>
      </c>
      <c r="D136" s="733">
        <v>0</v>
      </c>
      <c r="E136" s="849">
        <v>13.200000000000001</v>
      </c>
      <c r="F136" s="797">
        <v>35</v>
      </c>
      <c r="G136" s="733">
        <v>4</v>
      </c>
      <c r="H136" s="733">
        <v>3</v>
      </c>
      <c r="I136" s="733">
        <v>3</v>
      </c>
      <c r="J136" s="733">
        <v>3</v>
      </c>
      <c r="K136" s="733">
        <f t="shared" si="6"/>
        <v>13</v>
      </c>
      <c r="L136" s="848">
        <f t="shared" si="7"/>
        <v>455</v>
      </c>
      <c r="M136" s="848">
        <f t="shared" si="8"/>
        <v>455</v>
      </c>
      <c r="N136" s="834"/>
      <c r="O136" s="730"/>
    </row>
    <row r="137" spans="1:15">
      <c r="A137" s="840">
        <v>132</v>
      </c>
      <c r="B137" s="753" t="s">
        <v>2886</v>
      </c>
      <c r="C137" s="746" t="s">
        <v>519</v>
      </c>
      <c r="D137" s="733">
        <v>0</v>
      </c>
      <c r="E137" s="849">
        <v>5.5</v>
      </c>
      <c r="F137" s="797">
        <v>150</v>
      </c>
      <c r="G137" s="733">
        <v>2</v>
      </c>
      <c r="H137" s="733">
        <v>2</v>
      </c>
      <c r="I137" s="733">
        <v>1</v>
      </c>
      <c r="J137" s="733">
        <v>1</v>
      </c>
      <c r="K137" s="733">
        <f t="shared" si="6"/>
        <v>6</v>
      </c>
      <c r="L137" s="848">
        <f t="shared" si="7"/>
        <v>900</v>
      </c>
      <c r="M137" s="848">
        <f t="shared" si="8"/>
        <v>900</v>
      </c>
      <c r="N137" s="834"/>
      <c r="O137" s="730"/>
    </row>
    <row r="138" spans="1:15">
      <c r="A138" s="840">
        <v>133</v>
      </c>
      <c r="B138" s="753" t="s">
        <v>2887</v>
      </c>
      <c r="C138" s="746" t="s">
        <v>639</v>
      </c>
      <c r="D138" s="733">
        <v>0</v>
      </c>
      <c r="E138" s="849">
        <v>1.1000000000000001</v>
      </c>
      <c r="F138" s="797">
        <v>700</v>
      </c>
      <c r="G138" s="733">
        <v>1</v>
      </c>
      <c r="H138" s="733">
        <v>0</v>
      </c>
      <c r="I138" s="733">
        <v>0</v>
      </c>
      <c r="J138" s="733">
        <v>0</v>
      </c>
      <c r="K138" s="733">
        <f t="shared" si="6"/>
        <v>1</v>
      </c>
      <c r="L138" s="848">
        <f t="shared" si="7"/>
        <v>700</v>
      </c>
      <c r="M138" s="848">
        <f t="shared" si="8"/>
        <v>700</v>
      </c>
      <c r="N138" s="834"/>
      <c r="O138" s="730"/>
    </row>
    <row r="139" spans="1:15">
      <c r="A139" s="840">
        <v>134</v>
      </c>
      <c r="B139" s="753" t="s">
        <v>2888</v>
      </c>
      <c r="C139" s="746" t="s">
        <v>639</v>
      </c>
      <c r="D139" s="733">
        <v>0</v>
      </c>
      <c r="E139" s="849">
        <v>14.3</v>
      </c>
      <c r="F139" s="797">
        <v>89</v>
      </c>
      <c r="G139" s="733">
        <v>5</v>
      </c>
      <c r="H139" s="733">
        <v>5</v>
      </c>
      <c r="I139" s="733">
        <v>2</v>
      </c>
      <c r="J139" s="733">
        <v>2</v>
      </c>
      <c r="K139" s="733">
        <f t="shared" si="6"/>
        <v>14</v>
      </c>
      <c r="L139" s="848">
        <f t="shared" si="7"/>
        <v>1246</v>
      </c>
      <c r="M139" s="848">
        <f t="shared" si="8"/>
        <v>1246</v>
      </c>
      <c r="N139" s="834"/>
      <c r="O139" s="730"/>
    </row>
    <row r="140" spans="1:15">
      <c r="A140" s="840">
        <v>135</v>
      </c>
      <c r="B140" s="753" t="s">
        <v>2889</v>
      </c>
      <c r="C140" s="746" t="s">
        <v>519</v>
      </c>
      <c r="D140" s="733">
        <v>0</v>
      </c>
      <c r="E140" s="849">
        <v>13.200000000000001</v>
      </c>
      <c r="F140" s="797">
        <v>69</v>
      </c>
      <c r="G140" s="733">
        <v>4</v>
      </c>
      <c r="H140" s="733">
        <v>3</v>
      </c>
      <c r="I140" s="733">
        <v>3</v>
      </c>
      <c r="J140" s="733">
        <v>3</v>
      </c>
      <c r="K140" s="733">
        <f t="shared" si="6"/>
        <v>13</v>
      </c>
      <c r="L140" s="848">
        <f t="shared" si="7"/>
        <v>897</v>
      </c>
      <c r="M140" s="848">
        <f t="shared" si="8"/>
        <v>897</v>
      </c>
      <c r="N140" s="834"/>
      <c r="O140" s="730"/>
    </row>
    <row r="141" spans="1:15">
      <c r="A141" s="840">
        <v>136</v>
      </c>
      <c r="B141" s="753" t="s">
        <v>2890</v>
      </c>
      <c r="C141" s="746" t="s">
        <v>225</v>
      </c>
      <c r="D141" s="733">
        <v>0</v>
      </c>
      <c r="E141" s="849">
        <v>2.2000000000000002</v>
      </c>
      <c r="F141" s="797">
        <v>5350</v>
      </c>
      <c r="G141" s="733">
        <v>1</v>
      </c>
      <c r="H141" s="733">
        <v>0</v>
      </c>
      <c r="I141" s="733">
        <v>1</v>
      </c>
      <c r="J141" s="733">
        <v>0</v>
      </c>
      <c r="K141" s="733">
        <f t="shared" si="6"/>
        <v>2</v>
      </c>
      <c r="L141" s="848">
        <f t="shared" si="7"/>
        <v>10700</v>
      </c>
      <c r="M141" s="848">
        <f t="shared" si="8"/>
        <v>10700</v>
      </c>
      <c r="N141" s="834"/>
      <c r="O141" s="730"/>
    </row>
    <row r="142" spans="1:15">
      <c r="A142" s="840">
        <v>137</v>
      </c>
      <c r="B142" s="753" t="s">
        <v>2891</v>
      </c>
      <c r="C142" s="746" t="s">
        <v>2542</v>
      </c>
      <c r="D142" s="733">
        <v>0</v>
      </c>
      <c r="E142" s="849">
        <v>11</v>
      </c>
      <c r="F142" s="797">
        <v>3500</v>
      </c>
      <c r="G142" s="733">
        <v>3</v>
      </c>
      <c r="H142" s="733">
        <v>3</v>
      </c>
      <c r="I142" s="733">
        <v>3</v>
      </c>
      <c r="J142" s="733">
        <v>2</v>
      </c>
      <c r="K142" s="733">
        <f t="shared" si="6"/>
        <v>11</v>
      </c>
      <c r="L142" s="848">
        <f t="shared" si="7"/>
        <v>38500</v>
      </c>
      <c r="M142" s="848">
        <f t="shared" si="8"/>
        <v>38500</v>
      </c>
      <c r="N142" s="834"/>
      <c r="O142" s="730"/>
    </row>
    <row r="143" spans="1:15">
      <c r="A143" s="840">
        <v>138</v>
      </c>
      <c r="B143" s="759" t="s">
        <v>2892</v>
      </c>
      <c r="C143" s="746" t="s">
        <v>18</v>
      </c>
      <c r="D143" s="733">
        <v>0</v>
      </c>
      <c r="E143" s="849">
        <v>8</v>
      </c>
      <c r="F143" s="797">
        <v>2200</v>
      </c>
      <c r="G143" s="856">
        <v>2</v>
      </c>
      <c r="H143" s="856">
        <v>2</v>
      </c>
      <c r="I143" s="856">
        <v>2</v>
      </c>
      <c r="J143" s="856">
        <v>2</v>
      </c>
      <c r="K143" s="857">
        <v>8</v>
      </c>
      <c r="L143" s="858">
        <v>17600</v>
      </c>
      <c r="M143" s="848">
        <f t="shared" si="8"/>
        <v>17600</v>
      </c>
      <c r="N143" s="834"/>
      <c r="O143" s="730"/>
    </row>
    <row r="144" spans="1:15">
      <c r="A144" s="840">
        <v>139</v>
      </c>
      <c r="B144" s="859" t="s">
        <v>2893</v>
      </c>
      <c r="C144" s="860" t="s">
        <v>18</v>
      </c>
      <c r="D144" s="733">
        <v>0</v>
      </c>
      <c r="E144" s="849">
        <v>2</v>
      </c>
      <c r="F144" s="797">
        <v>300</v>
      </c>
      <c r="G144" s="856">
        <v>2</v>
      </c>
      <c r="H144" s="861">
        <v>0</v>
      </c>
      <c r="I144" s="861">
        <v>0</v>
      </c>
      <c r="J144" s="861">
        <v>0</v>
      </c>
      <c r="K144" s="857">
        <v>2</v>
      </c>
      <c r="L144" s="858">
        <v>600</v>
      </c>
      <c r="M144" s="848">
        <f t="shared" si="8"/>
        <v>600</v>
      </c>
      <c r="N144" s="834"/>
      <c r="O144" s="730"/>
    </row>
    <row r="145" spans="1:15">
      <c r="A145" s="840">
        <v>140</v>
      </c>
      <c r="B145" s="859" t="s">
        <v>2894</v>
      </c>
      <c r="C145" s="860" t="s">
        <v>21</v>
      </c>
      <c r="D145" s="733">
        <v>0</v>
      </c>
      <c r="E145" s="849">
        <v>4</v>
      </c>
      <c r="F145" s="797">
        <v>160</v>
      </c>
      <c r="G145" s="856">
        <v>1</v>
      </c>
      <c r="H145" s="861">
        <v>1</v>
      </c>
      <c r="I145" s="861">
        <v>1</v>
      </c>
      <c r="J145" s="861">
        <v>1</v>
      </c>
      <c r="K145" s="857">
        <v>4</v>
      </c>
      <c r="L145" s="858">
        <v>640</v>
      </c>
      <c r="M145" s="848">
        <f t="shared" si="8"/>
        <v>640</v>
      </c>
      <c r="N145" s="834"/>
      <c r="O145" s="730"/>
    </row>
    <row r="146" spans="1:15">
      <c r="A146" s="840">
        <v>141</v>
      </c>
      <c r="B146" s="859" t="s">
        <v>2895</v>
      </c>
      <c r="C146" s="860" t="s">
        <v>21</v>
      </c>
      <c r="D146" s="733">
        <v>0</v>
      </c>
      <c r="E146" s="849">
        <v>1</v>
      </c>
      <c r="F146" s="797">
        <v>250</v>
      </c>
      <c r="G146" s="856">
        <v>1</v>
      </c>
      <c r="H146" s="861">
        <v>0</v>
      </c>
      <c r="I146" s="861">
        <v>0</v>
      </c>
      <c r="J146" s="861">
        <v>0</v>
      </c>
      <c r="K146" s="857">
        <v>1</v>
      </c>
      <c r="L146" s="858">
        <v>250</v>
      </c>
      <c r="M146" s="848">
        <f t="shared" si="8"/>
        <v>250</v>
      </c>
      <c r="N146" s="834"/>
      <c r="O146" s="730"/>
    </row>
    <row r="147" spans="1:15">
      <c r="A147" s="840">
        <v>142</v>
      </c>
      <c r="B147" s="859" t="s">
        <v>2896</v>
      </c>
      <c r="C147" s="860" t="s">
        <v>2234</v>
      </c>
      <c r="D147" s="733">
        <v>0</v>
      </c>
      <c r="E147" s="849">
        <v>2</v>
      </c>
      <c r="F147" s="797">
        <v>500</v>
      </c>
      <c r="G147" s="856">
        <v>1</v>
      </c>
      <c r="H147" s="861">
        <v>0</v>
      </c>
      <c r="I147" s="861">
        <v>1</v>
      </c>
      <c r="J147" s="861">
        <v>0</v>
      </c>
      <c r="K147" s="857">
        <v>2</v>
      </c>
      <c r="L147" s="858">
        <v>1000</v>
      </c>
      <c r="M147" s="848">
        <f t="shared" si="8"/>
        <v>1000</v>
      </c>
      <c r="N147" s="834"/>
      <c r="O147" s="730"/>
    </row>
    <row r="148" spans="1:15">
      <c r="A148" s="840">
        <v>143</v>
      </c>
      <c r="B148" s="859" t="s">
        <v>2897</v>
      </c>
      <c r="C148" s="860" t="s">
        <v>2234</v>
      </c>
      <c r="D148" s="733">
        <v>0</v>
      </c>
      <c r="E148" s="849">
        <v>2</v>
      </c>
      <c r="F148" s="797">
        <v>200</v>
      </c>
      <c r="G148" s="856">
        <v>1</v>
      </c>
      <c r="H148" s="861">
        <v>0</v>
      </c>
      <c r="I148" s="861">
        <v>1</v>
      </c>
      <c r="J148" s="861">
        <v>0</v>
      </c>
      <c r="K148" s="857">
        <v>2</v>
      </c>
      <c r="L148" s="858">
        <v>400</v>
      </c>
      <c r="M148" s="848">
        <f t="shared" si="8"/>
        <v>400</v>
      </c>
      <c r="N148" s="834"/>
      <c r="O148" s="730"/>
    </row>
    <row r="149" spans="1:15">
      <c r="A149" s="840">
        <v>144</v>
      </c>
      <c r="B149" s="859" t="s">
        <v>2898</v>
      </c>
      <c r="C149" s="860" t="s">
        <v>2234</v>
      </c>
      <c r="D149" s="733">
        <v>0</v>
      </c>
      <c r="E149" s="849">
        <v>3</v>
      </c>
      <c r="F149" s="797">
        <v>250</v>
      </c>
      <c r="G149" s="856">
        <v>1</v>
      </c>
      <c r="H149" s="861">
        <v>1</v>
      </c>
      <c r="I149" s="861">
        <v>1</v>
      </c>
      <c r="J149" s="861">
        <v>0</v>
      </c>
      <c r="K149" s="857">
        <v>3</v>
      </c>
      <c r="L149" s="858">
        <v>750</v>
      </c>
      <c r="M149" s="848">
        <f t="shared" si="8"/>
        <v>750</v>
      </c>
      <c r="N149" s="834"/>
      <c r="O149" s="730"/>
    </row>
    <row r="150" spans="1:15">
      <c r="A150" s="840">
        <v>145</v>
      </c>
      <c r="B150" s="859" t="s">
        <v>2899</v>
      </c>
      <c r="C150" s="860" t="s">
        <v>2234</v>
      </c>
      <c r="D150" s="733">
        <v>0</v>
      </c>
      <c r="E150" s="849">
        <v>3</v>
      </c>
      <c r="F150" s="797">
        <v>150</v>
      </c>
      <c r="G150" s="856">
        <v>1</v>
      </c>
      <c r="H150" s="861">
        <v>1</v>
      </c>
      <c r="I150" s="861">
        <v>1</v>
      </c>
      <c r="J150" s="861">
        <v>0</v>
      </c>
      <c r="K150" s="857">
        <v>3</v>
      </c>
      <c r="L150" s="858">
        <v>450</v>
      </c>
      <c r="M150" s="848">
        <f t="shared" si="8"/>
        <v>450</v>
      </c>
      <c r="N150" s="834"/>
      <c r="O150" s="730"/>
    </row>
    <row r="151" spans="1:15">
      <c r="A151" s="840">
        <v>146</v>
      </c>
      <c r="B151" s="859" t="s">
        <v>2900</v>
      </c>
      <c r="C151" s="860" t="s">
        <v>2234</v>
      </c>
      <c r="D151" s="733">
        <v>0</v>
      </c>
      <c r="E151" s="849">
        <v>2</v>
      </c>
      <c r="F151" s="797">
        <v>150</v>
      </c>
      <c r="G151" s="856">
        <v>1</v>
      </c>
      <c r="H151" s="861">
        <v>0</v>
      </c>
      <c r="I151" s="861">
        <v>1</v>
      </c>
      <c r="J151" s="861">
        <v>0</v>
      </c>
      <c r="K151" s="857">
        <v>2</v>
      </c>
      <c r="L151" s="858">
        <v>300</v>
      </c>
      <c r="M151" s="848">
        <f t="shared" si="8"/>
        <v>300</v>
      </c>
      <c r="N151" s="834"/>
      <c r="O151" s="730"/>
    </row>
    <row r="152" spans="1:15">
      <c r="A152" s="840">
        <v>147</v>
      </c>
      <c r="B152" s="859" t="s">
        <v>2901</v>
      </c>
      <c r="C152" s="860" t="s">
        <v>2234</v>
      </c>
      <c r="D152" s="733">
        <v>0</v>
      </c>
      <c r="E152" s="849">
        <v>1</v>
      </c>
      <c r="F152" s="797">
        <v>500</v>
      </c>
      <c r="G152" s="856">
        <v>1</v>
      </c>
      <c r="H152" s="861">
        <v>0</v>
      </c>
      <c r="I152" s="861">
        <v>0</v>
      </c>
      <c r="J152" s="861">
        <v>0</v>
      </c>
      <c r="K152" s="857">
        <v>1</v>
      </c>
      <c r="L152" s="858">
        <v>500</v>
      </c>
      <c r="M152" s="848">
        <f t="shared" si="8"/>
        <v>500</v>
      </c>
      <c r="N152" s="834"/>
      <c r="O152" s="730"/>
    </row>
    <row r="153" spans="1:15">
      <c r="A153" s="840">
        <v>148</v>
      </c>
      <c r="B153" s="859" t="s">
        <v>2902</v>
      </c>
      <c r="C153" s="860" t="s">
        <v>2234</v>
      </c>
      <c r="D153" s="733">
        <v>0</v>
      </c>
      <c r="E153" s="849">
        <v>1</v>
      </c>
      <c r="F153" s="797">
        <v>300</v>
      </c>
      <c r="G153" s="861">
        <v>0</v>
      </c>
      <c r="H153" s="861">
        <v>0</v>
      </c>
      <c r="I153" s="861">
        <v>1</v>
      </c>
      <c r="J153" s="861">
        <v>0</v>
      </c>
      <c r="K153" s="861">
        <v>1</v>
      </c>
      <c r="L153" s="858">
        <v>300</v>
      </c>
      <c r="M153" s="848">
        <f t="shared" si="8"/>
        <v>300</v>
      </c>
      <c r="N153" s="834"/>
      <c r="O153" s="730"/>
    </row>
    <row r="154" spans="1:15">
      <c r="A154" s="840">
        <v>149</v>
      </c>
      <c r="B154" s="759" t="s">
        <v>2903</v>
      </c>
      <c r="C154" s="746" t="s">
        <v>2234</v>
      </c>
      <c r="D154" s="733">
        <v>0</v>
      </c>
      <c r="E154" s="849">
        <v>1</v>
      </c>
      <c r="F154" s="797">
        <v>300</v>
      </c>
      <c r="G154" s="861">
        <v>0</v>
      </c>
      <c r="H154" s="861">
        <v>0</v>
      </c>
      <c r="I154" s="861">
        <v>0</v>
      </c>
      <c r="J154" s="861">
        <v>0</v>
      </c>
      <c r="K154" s="861">
        <v>1</v>
      </c>
      <c r="L154" s="858">
        <v>300</v>
      </c>
      <c r="M154" s="848">
        <f t="shared" si="8"/>
        <v>300</v>
      </c>
      <c r="N154" s="834"/>
      <c r="O154" s="730"/>
    </row>
    <row r="155" spans="1:15">
      <c r="A155" s="840">
        <v>150</v>
      </c>
      <c r="B155" s="759" t="s">
        <v>2904</v>
      </c>
      <c r="C155" s="746" t="s">
        <v>2234</v>
      </c>
      <c r="D155" s="733">
        <v>0</v>
      </c>
      <c r="E155" s="849">
        <v>16</v>
      </c>
      <c r="F155" s="797">
        <v>250</v>
      </c>
      <c r="G155" s="861">
        <v>8</v>
      </c>
      <c r="H155" s="861">
        <v>0</v>
      </c>
      <c r="I155" s="861">
        <v>8</v>
      </c>
      <c r="J155" s="861">
        <v>0</v>
      </c>
      <c r="K155" s="861">
        <v>16</v>
      </c>
      <c r="L155" s="858">
        <v>4000</v>
      </c>
      <c r="M155" s="848">
        <f t="shared" si="8"/>
        <v>4000</v>
      </c>
      <c r="N155" s="834"/>
      <c r="O155" s="730"/>
    </row>
    <row r="156" spans="1:15">
      <c r="A156" s="840">
        <v>151</v>
      </c>
      <c r="B156" s="759" t="s">
        <v>2905</v>
      </c>
      <c r="C156" s="746" t="s">
        <v>2234</v>
      </c>
      <c r="D156" s="733">
        <v>0</v>
      </c>
      <c r="E156" s="849">
        <v>16</v>
      </c>
      <c r="F156" s="797">
        <v>250</v>
      </c>
      <c r="G156" s="861">
        <v>8</v>
      </c>
      <c r="H156" s="861">
        <v>0</v>
      </c>
      <c r="I156" s="861">
        <v>8</v>
      </c>
      <c r="J156" s="861">
        <v>0</v>
      </c>
      <c r="K156" s="861">
        <v>16</v>
      </c>
      <c r="L156" s="858">
        <v>4000</v>
      </c>
      <c r="M156" s="848">
        <f t="shared" si="8"/>
        <v>4000</v>
      </c>
      <c r="N156" s="834"/>
      <c r="O156" s="730"/>
    </row>
    <row r="157" spans="1:15">
      <c r="A157" s="840">
        <v>152</v>
      </c>
      <c r="B157" s="759" t="s">
        <v>2906</v>
      </c>
      <c r="C157" s="746" t="s">
        <v>639</v>
      </c>
      <c r="D157" s="733">
        <v>0</v>
      </c>
      <c r="E157" s="849">
        <v>48</v>
      </c>
      <c r="F157" s="797">
        <v>45</v>
      </c>
      <c r="G157" s="861">
        <v>12</v>
      </c>
      <c r="H157" s="861">
        <v>12</v>
      </c>
      <c r="I157" s="861">
        <v>12</v>
      </c>
      <c r="J157" s="861">
        <v>12</v>
      </c>
      <c r="K157" s="861">
        <v>48</v>
      </c>
      <c r="L157" s="858">
        <v>2160</v>
      </c>
      <c r="M157" s="848">
        <f t="shared" si="8"/>
        <v>2160</v>
      </c>
      <c r="N157" s="834"/>
      <c r="O157" s="730"/>
    </row>
    <row r="158" spans="1:15">
      <c r="A158" s="840">
        <v>153</v>
      </c>
      <c r="B158" s="759" t="s">
        <v>2907</v>
      </c>
      <c r="C158" s="746" t="s">
        <v>639</v>
      </c>
      <c r="D158" s="733">
        <v>0</v>
      </c>
      <c r="E158" s="849">
        <v>48</v>
      </c>
      <c r="F158" s="797">
        <v>50</v>
      </c>
      <c r="G158" s="861">
        <v>12</v>
      </c>
      <c r="H158" s="861">
        <v>12</v>
      </c>
      <c r="I158" s="861">
        <v>12</v>
      </c>
      <c r="J158" s="861">
        <v>12</v>
      </c>
      <c r="K158" s="861">
        <v>48</v>
      </c>
      <c r="L158" s="858">
        <v>2400</v>
      </c>
      <c r="M158" s="848">
        <f t="shared" si="8"/>
        <v>2400</v>
      </c>
      <c r="N158" s="834"/>
      <c r="O158" s="730"/>
    </row>
    <row r="159" spans="1:15">
      <c r="A159" s="840">
        <v>154</v>
      </c>
      <c r="B159" s="759" t="s">
        <v>2908</v>
      </c>
      <c r="C159" s="746" t="s">
        <v>639</v>
      </c>
      <c r="D159" s="733">
        <v>0</v>
      </c>
      <c r="E159" s="849">
        <v>48</v>
      </c>
      <c r="F159" s="797">
        <v>35</v>
      </c>
      <c r="G159" s="861">
        <v>12</v>
      </c>
      <c r="H159" s="861">
        <v>12</v>
      </c>
      <c r="I159" s="861">
        <v>12</v>
      </c>
      <c r="J159" s="861">
        <v>12</v>
      </c>
      <c r="K159" s="861">
        <v>48</v>
      </c>
      <c r="L159" s="858">
        <v>1680</v>
      </c>
      <c r="M159" s="848">
        <f t="shared" si="8"/>
        <v>1680</v>
      </c>
      <c r="N159" s="834"/>
      <c r="O159" s="730"/>
    </row>
    <row r="160" spans="1:15">
      <c r="A160" s="840">
        <v>155</v>
      </c>
      <c r="B160" s="759" t="s">
        <v>2909</v>
      </c>
      <c r="C160" s="746" t="s">
        <v>639</v>
      </c>
      <c r="D160" s="733">
        <v>0</v>
      </c>
      <c r="E160" s="849">
        <v>48</v>
      </c>
      <c r="F160" s="797">
        <v>40</v>
      </c>
      <c r="G160" s="861">
        <v>12</v>
      </c>
      <c r="H160" s="861">
        <v>12</v>
      </c>
      <c r="I160" s="861">
        <v>12</v>
      </c>
      <c r="J160" s="861">
        <v>12</v>
      </c>
      <c r="K160" s="861">
        <v>48</v>
      </c>
      <c r="L160" s="858">
        <v>1920</v>
      </c>
      <c r="M160" s="848">
        <f t="shared" si="8"/>
        <v>1920</v>
      </c>
      <c r="N160" s="834"/>
      <c r="O160" s="730"/>
    </row>
    <row r="161" spans="1:15">
      <c r="A161" s="840">
        <v>156</v>
      </c>
      <c r="B161" s="759" t="s">
        <v>2910</v>
      </c>
      <c r="C161" s="746" t="s">
        <v>639</v>
      </c>
      <c r="D161" s="733">
        <v>0</v>
      </c>
      <c r="E161" s="849">
        <v>48</v>
      </c>
      <c r="F161" s="797">
        <v>45</v>
      </c>
      <c r="G161" s="861">
        <v>12</v>
      </c>
      <c r="H161" s="861">
        <v>12</v>
      </c>
      <c r="I161" s="861">
        <v>12</v>
      </c>
      <c r="J161" s="861">
        <v>12</v>
      </c>
      <c r="K161" s="861">
        <v>48</v>
      </c>
      <c r="L161" s="858">
        <v>2160</v>
      </c>
      <c r="M161" s="848">
        <f t="shared" si="8"/>
        <v>2160</v>
      </c>
      <c r="N161" s="834"/>
      <c r="O161" s="730"/>
    </row>
    <row r="162" spans="1:15">
      <c r="A162" s="840">
        <v>157</v>
      </c>
      <c r="B162" s="759" t="s">
        <v>2911</v>
      </c>
      <c r="C162" s="746" t="s">
        <v>639</v>
      </c>
      <c r="D162" s="733">
        <v>0</v>
      </c>
      <c r="E162" s="849">
        <v>48</v>
      </c>
      <c r="F162" s="797">
        <v>50</v>
      </c>
      <c r="G162" s="861">
        <v>12</v>
      </c>
      <c r="H162" s="861">
        <v>12</v>
      </c>
      <c r="I162" s="861">
        <v>12</v>
      </c>
      <c r="J162" s="861">
        <v>12</v>
      </c>
      <c r="K162" s="861">
        <v>48</v>
      </c>
      <c r="L162" s="858">
        <v>2400</v>
      </c>
      <c r="M162" s="848">
        <f t="shared" si="8"/>
        <v>2400</v>
      </c>
      <c r="N162" s="834"/>
      <c r="O162" s="730"/>
    </row>
    <row r="163" spans="1:15">
      <c r="A163" s="840">
        <v>158</v>
      </c>
      <c r="B163" s="859" t="s">
        <v>2912</v>
      </c>
      <c r="C163" s="860" t="s">
        <v>639</v>
      </c>
      <c r="D163" s="733">
        <v>0</v>
      </c>
      <c r="E163" s="849">
        <v>10</v>
      </c>
      <c r="F163" s="797">
        <v>250</v>
      </c>
      <c r="G163" s="861">
        <v>5</v>
      </c>
      <c r="H163" s="861">
        <v>0</v>
      </c>
      <c r="I163" s="861">
        <v>0</v>
      </c>
      <c r="J163" s="861">
        <v>5</v>
      </c>
      <c r="K163" s="861">
        <v>10</v>
      </c>
      <c r="L163" s="858">
        <v>2500</v>
      </c>
      <c r="M163" s="848">
        <f t="shared" si="8"/>
        <v>2500</v>
      </c>
      <c r="N163" s="834"/>
      <c r="O163" s="730"/>
    </row>
    <row r="164" spans="1:15">
      <c r="A164" s="840">
        <v>159</v>
      </c>
      <c r="B164" s="759" t="s">
        <v>2913</v>
      </c>
      <c r="C164" s="860" t="s">
        <v>639</v>
      </c>
      <c r="D164" s="733">
        <v>0</v>
      </c>
      <c r="E164" s="849">
        <v>6</v>
      </c>
      <c r="F164" s="797">
        <v>300</v>
      </c>
      <c r="G164" s="861">
        <v>3</v>
      </c>
      <c r="H164" s="861">
        <v>0</v>
      </c>
      <c r="I164" s="861">
        <v>3</v>
      </c>
      <c r="J164" s="861">
        <v>0</v>
      </c>
      <c r="K164" s="861">
        <v>6</v>
      </c>
      <c r="L164" s="858">
        <v>1800</v>
      </c>
      <c r="M164" s="848">
        <f t="shared" si="8"/>
        <v>1800</v>
      </c>
      <c r="N164" s="834"/>
      <c r="O164" s="730"/>
    </row>
    <row r="165" spans="1:15">
      <c r="A165" s="840">
        <v>160</v>
      </c>
      <c r="B165" s="759" t="s">
        <v>2914</v>
      </c>
      <c r="C165" s="860" t="s">
        <v>639</v>
      </c>
      <c r="D165" s="733">
        <v>0</v>
      </c>
      <c r="E165" s="849">
        <v>6</v>
      </c>
      <c r="F165" s="797">
        <v>350</v>
      </c>
      <c r="G165" s="861">
        <v>3</v>
      </c>
      <c r="H165" s="861">
        <v>0</v>
      </c>
      <c r="I165" s="861">
        <v>3</v>
      </c>
      <c r="J165" s="861">
        <v>0</v>
      </c>
      <c r="K165" s="861">
        <v>6</v>
      </c>
      <c r="L165" s="858">
        <v>2100</v>
      </c>
      <c r="M165" s="848">
        <f t="shared" si="8"/>
        <v>2100</v>
      </c>
      <c r="N165" s="834"/>
      <c r="O165" s="730"/>
    </row>
    <row r="166" spans="1:15">
      <c r="A166" s="840">
        <v>161</v>
      </c>
      <c r="B166" s="759" t="s">
        <v>2915</v>
      </c>
      <c r="C166" s="860" t="s">
        <v>639</v>
      </c>
      <c r="D166" s="733">
        <v>0</v>
      </c>
      <c r="E166" s="849">
        <v>6</v>
      </c>
      <c r="F166" s="797">
        <v>400</v>
      </c>
      <c r="G166" s="861">
        <v>3</v>
      </c>
      <c r="H166" s="861">
        <v>0</v>
      </c>
      <c r="I166" s="861">
        <v>3</v>
      </c>
      <c r="J166" s="861">
        <v>0</v>
      </c>
      <c r="K166" s="861">
        <v>6</v>
      </c>
      <c r="L166" s="858">
        <v>2400</v>
      </c>
      <c r="M166" s="848">
        <f t="shared" si="8"/>
        <v>2400</v>
      </c>
      <c r="N166" s="834"/>
      <c r="O166" s="730"/>
    </row>
    <row r="167" spans="1:15">
      <c r="A167" s="840">
        <v>162</v>
      </c>
      <c r="B167" s="759" t="s">
        <v>2916</v>
      </c>
      <c r="C167" s="860" t="s">
        <v>639</v>
      </c>
      <c r="D167" s="733">
        <v>0</v>
      </c>
      <c r="E167" s="849">
        <v>2</v>
      </c>
      <c r="F167" s="797">
        <v>400</v>
      </c>
      <c r="G167" s="861">
        <v>1</v>
      </c>
      <c r="H167" s="861">
        <v>0</v>
      </c>
      <c r="I167" s="861">
        <v>1</v>
      </c>
      <c r="J167" s="861">
        <v>0</v>
      </c>
      <c r="K167" s="861">
        <v>2</v>
      </c>
      <c r="L167" s="858">
        <v>800</v>
      </c>
      <c r="M167" s="848">
        <f t="shared" si="8"/>
        <v>800</v>
      </c>
      <c r="N167" s="834"/>
      <c r="O167" s="730"/>
    </row>
    <row r="168" spans="1:15">
      <c r="A168" s="840">
        <v>163</v>
      </c>
      <c r="B168" s="759" t="s">
        <v>2917</v>
      </c>
      <c r="C168" s="860" t="s">
        <v>639</v>
      </c>
      <c r="D168" s="733">
        <v>0</v>
      </c>
      <c r="E168" s="849">
        <v>2</v>
      </c>
      <c r="F168" s="797">
        <v>1000</v>
      </c>
      <c r="G168" s="861">
        <v>1</v>
      </c>
      <c r="H168" s="861">
        <v>0</v>
      </c>
      <c r="I168" s="861">
        <v>1</v>
      </c>
      <c r="J168" s="861">
        <v>0</v>
      </c>
      <c r="K168" s="861">
        <v>2</v>
      </c>
      <c r="L168" s="858">
        <v>2000</v>
      </c>
      <c r="M168" s="848">
        <f t="shared" si="8"/>
        <v>2000</v>
      </c>
      <c r="N168" s="834"/>
      <c r="O168" s="730"/>
    </row>
    <row r="169" spans="1:15">
      <c r="A169" s="840">
        <v>164</v>
      </c>
      <c r="B169" s="759" t="s">
        <v>2918</v>
      </c>
      <c r="C169" s="860" t="s">
        <v>639</v>
      </c>
      <c r="D169" s="733">
        <v>0</v>
      </c>
      <c r="E169" s="849">
        <v>1</v>
      </c>
      <c r="F169" s="797">
        <v>1500</v>
      </c>
      <c r="G169" s="861">
        <v>0</v>
      </c>
      <c r="H169" s="861">
        <v>1</v>
      </c>
      <c r="I169" s="861">
        <v>0</v>
      </c>
      <c r="J169" s="861">
        <v>0</v>
      </c>
      <c r="K169" s="861">
        <v>1</v>
      </c>
      <c r="L169" s="858">
        <v>1500</v>
      </c>
      <c r="M169" s="848">
        <f t="shared" si="8"/>
        <v>1500</v>
      </c>
      <c r="N169" s="834"/>
      <c r="O169" s="730"/>
    </row>
    <row r="170" spans="1:15">
      <c r="A170" s="840">
        <v>165</v>
      </c>
      <c r="B170" s="759" t="s">
        <v>2919</v>
      </c>
      <c r="C170" s="860" t="s">
        <v>639</v>
      </c>
      <c r="D170" s="733">
        <v>0</v>
      </c>
      <c r="E170" s="849">
        <v>1</v>
      </c>
      <c r="F170" s="797">
        <v>2000</v>
      </c>
      <c r="G170" s="861">
        <v>0</v>
      </c>
      <c r="H170" s="861">
        <v>1</v>
      </c>
      <c r="I170" s="861">
        <v>0</v>
      </c>
      <c r="J170" s="861">
        <v>0</v>
      </c>
      <c r="K170" s="861">
        <v>1</v>
      </c>
      <c r="L170" s="858">
        <v>2000</v>
      </c>
      <c r="M170" s="848">
        <f t="shared" si="8"/>
        <v>2000</v>
      </c>
      <c r="N170" s="834"/>
      <c r="O170" s="730"/>
    </row>
    <row r="171" spans="1:15">
      <c r="A171" s="840">
        <v>166</v>
      </c>
      <c r="B171" s="759" t="s">
        <v>2920</v>
      </c>
      <c r="C171" s="860" t="s">
        <v>639</v>
      </c>
      <c r="D171" s="733">
        <v>0</v>
      </c>
      <c r="E171" s="849">
        <v>1</v>
      </c>
      <c r="F171" s="797">
        <v>3000</v>
      </c>
      <c r="G171" s="861">
        <v>0</v>
      </c>
      <c r="H171" s="861">
        <v>0</v>
      </c>
      <c r="I171" s="861">
        <v>1</v>
      </c>
      <c r="J171" s="861">
        <v>0</v>
      </c>
      <c r="K171" s="861">
        <v>1</v>
      </c>
      <c r="L171" s="858">
        <v>3000</v>
      </c>
      <c r="M171" s="848">
        <f t="shared" si="8"/>
        <v>3000</v>
      </c>
      <c r="N171" s="834"/>
      <c r="O171" s="730"/>
    </row>
    <row r="172" spans="1:15">
      <c r="A172" s="840">
        <v>167</v>
      </c>
      <c r="B172" s="759" t="s">
        <v>2921</v>
      </c>
      <c r="C172" s="860" t="s">
        <v>639</v>
      </c>
      <c r="D172" s="733">
        <v>0</v>
      </c>
      <c r="E172" s="849">
        <v>0</v>
      </c>
      <c r="F172" s="797">
        <v>300</v>
      </c>
      <c r="G172" s="861">
        <v>0</v>
      </c>
      <c r="H172" s="861">
        <v>0</v>
      </c>
      <c r="I172" s="861">
        <v>0</v>
      </c>
      <c r="J172" s="861">
        <v>0</v>
      </c>
      <c r="K172" s="861">
        <v>0</v>
      </c>
      <c r="L172" s="858">
        <v>0</v>
      </c>
      <c r="M172" s="848">
        <f t="shared" si="8"/>
        <v>0</v>
      </c>
      <c r="N172" s="834"/>
      <c r="O172" s="730"/>
    </row>
    <row r="173" spans="1:15">
      <c r="A173" s="840">
        <v>168</v>
      </c>
      <c r="B173" s="759" t="s">
        <v>2922</v>
      </c>
      <c r="C173" s="860" t="s">
        <v>639</v>
      </c>
      <c r="D173" s="733">
        <v>0</v>
      </c>
      <c r="E173" s="849">
        <v>0</v>
      </c>
      <c r="F173" s="797">
        <v>500</v>
      </c>
      <c r="G173" s="861">
        <v>0</v>
      </c>
      <c r="H173" s="861">
        <v>0</v>
      </c>
      <c r="I173" s="861">
        <v>0</v>
      </c>
      <c r="J173" s="861">
        <v>0</v>
      </c>
      <c r="K173" s="861">
        <v>0</v>
      </c>
      <c r="L173" s="858">
        <v>0</v>
      </c>
      <c r="M173" s="848">
        <f t="shared" si="8"/>
        <v>0</v>
      </c>
      <c r="N173" s="834"/>
      <c r="O173" s="730"/>
    </row>
    <row r="174" spans="1:15">
      <c r="A174" s="840">
        <v>169</v>
      </c>
      <c r="B174" s="759" t="s">
        <v>2923</v>
      </c>
      <c r="C174" s="860" t="s">
        <v>639</v>
      </c>
      <c r="D174" s="733">
        <v>0</v>
      </c>
      <c r="E174" s="849">
        <v>1</v>
      </c>
      <c r="F174" s="797">
        <v>1000</v>
      </c>
      <c r="G174" s="861">
        <v>0</v>
      </c>
      <c r="H174" s="861">
        <v>0</v>
      </c>
      <c r="I174" s="861">
        <v>1</v>
      </c>
      <c r="J174" s="861">
        <v>0</v>
      </c>
      <c r="K174" s="861">
        <v>1</v>
      </c>
      <c r="L174" s="858">
        <v>1000</v>
      </c>
      <c r="M174" s="848">
        <f t="shared" si="8"/>
        <v>1000</v>
      </c>
      <c r="N174" s="834"/>
      <c r="O174" s="730"/>
    </row>
    <row r="175" spans="1:15">
      <c r="A175" s="840">
        <v>170</v>
      </c>
      <c r="B175" s="759" t="s">
        <v>2924</v>
      </c>
      <c r="C175" s="860" t="s">
        <v>639</v>
      </c>
      <c r="D175" s="733">
        <v>0</v>
      </c>
      <c r="E175" s="849">
        <v>1</v>
      </c>
      <c r="F175" s="797">
        <v>2000</v>
      </c>
      <c r="G175" s="861">
        <v>0</v>
      </c>
      <c r="H175" s="861">
        <v>0</v>
      </c>
      <c r="I175" s="861">
        <v>1</v>
      </c>
      <c r="J175" s="861">
        <v>0</v>
      </c>
      <c r="K175" s="861">
        <v>1</v>
      </c>
      <c r="L175" s="858">
        <v>2000</v>
      </c>
      <c r="M175" s="848">
        <f t="shared" si="8"/>
        <v>2000</v>
      </c>
      <c r="N175" s="834"/>
      <c r="O175" s="730"/>
    </row>
    <row r="176" spans="1:15">
      <c r="A176" s="840">
        <v>171</v>
      </c>
      <c r="B176" s="862" t="s">
        <v>2925</v>
      </c>
      <c r="C176" s="860" t="s">
        <v>639</v>
      </c>
      <c r="D176" s="733">
        <v>0</v>
      </c>
      <c r="E176" s="849">
        <v>48</v>
      </c>
      <c r="F176" s="797">
        <v>18</v>
      </c>
      <c r="G176" s="861">
        <v>12</v>
      </c>
      <c r="H176" s="861">
        <v>12</v>
      </c>
      <c r="I176" s="861">
        <v>12</v>
      </c>
      <c r="J176" s="861">
        <v>12</v>
      </c>
      <c r="K176" s="861">
        <v>48</v>
      </c>
      <c r="L176" s="858">
        <v>864</v>
      </c>
      <c r="M176" s="848">
        <f t="shared" si="8"/>
        <v>864</v>
      </c>
      <c r="N176" s="834"/>
      <c r="O176" s="730"/>
    </row>
    <row r="177" spans="1:15">
      <c r="A177" s="840">
        <v>172</v>
      </c>
      <c r="B177" s="733" t="s">
        <v>2926</v>
      </c>
      <c r="C177" s="860" t="s">
        <v>18</v>
      </c>
      <c r="D177" s="733">
        <v>0</v>
      </c>
      <c r="E177" s="849">
        <v>1</v>
      </c>
      <c r="F177" s="797">
        <v>3500</v>
      </c>
      <c r="G177" s="861">
        <v>0</v>
      </c>
      <c r="H177" s="861">
        <v>1</v>
      </c>
      <c r="I177" s="861">
        <v>0</v>
      </c>
      <c r="J177" s="861">
        <v>0</v>
      </c>
      <c r="K177" s="861">
        <v>1</v>
      </c>
      <c r="L177" s="858">
        <v>3500</v>
      </c>
      <c r="M177" s="848">
        <f t="shared" si="8"/>
        <v>3500</v>
      </c>
      <c r="N177" s="834"/>
      <c r="O177" s="730"/>
    </row>
    <row r="178" spans="1:15">
      <c r="A178" s="840">
        <v>173</v>
      </c>
      <c r="B178" s="733" t="s">
        <v>2927</v>
      </c>
      <c r="C178" s="860" t="s">
        <v>273</v>
      </c>
      <c r="D178" s="733">
        <v>0</v>
      </c>
      <c r="E178" s="849">
        <v>20</v>
      </c>
      <c r="F178" s="797">
        <v>60</v>
      </c>
      <c r="G178" s="861">
        <v>5</v>
      </c>
      <c r="H178" s="861">
        <v>5</v>
      </c>
      <c r="I178" s="861">
        <v>5</v>
      </c>
      <c r="J178" s="861">
        <v>5</v>
      </c>
      <c r="K178" s="861">
        <v>20</v>
      </c>
      <c r="L178" s="858">
        <v>1200</v>
      </c>
      <c r="M178" s="848">
        <f t="shared" si="8"/>
        <v>1200</v>
      </c>
      <c r="N178" s="834"/>
      <c r="O178" s="730"/>
    </row>
    <row r="179" spans="1:15">
      <c r="A179" s="840">
        <v>174</v>
      </c>
      <c r="B179" s="733" t="s">
        <v>2928</v>
      </c>
      <c r="C179" s="860" t="s">
        <v>273</v>
      </c>
      <c r="D179" s="733">
        <v>0</v>
      </c>
      <c r="E179" s="849">
        <v>20</v>
      </c>
      <c r="F179" s="797">
        <v>200</v>
      </c>
      <c r="G179" s="861">
        <v>5</v>
      </c>
      <c r="H179" s="861">
        <v>5</v>
      </c>
      <c r="I179" s="861">
        <v>5</v>
      </c>
      <c r="J179" s="861">
        <v>5</v>
      </c>
      <c r="K179" s="861">
        <v>20</v>
      </c>
      <c r="L179" s="858">
        <v>4000</v>
      </c>
      <c r="M179" s="848">
        <f t="shared" si="8"/>
        <v>4000</v>
      </c>
      <c r="N179" s="834"/>
      <c r="O179" s="730"/>
    </row>
    <row r="180" spans="1:15">
      <c r="A180" s="840">
        <v>175</v>
      </c>
      <c r="B180" s="733" t="s">
        <v>2929</v>
      </c>
      <c r="C180" s="860" t="s">
        <v>2930</v>
      </c>
      <c r="D180" s="733">
        <v>0</v>
      </c>
      <c r="E180" s="849">
        <v>1</v>
      </c>
      <c r="F180" s="797">
        <v>5500</v>
      </c>
      <c r="G180" s="861">
        <v>0</v>
      </c>
      <c r="H180" s="861">
        <v>0</v>
      </c>
      <c r="I180" s="861">
        <v>1</v>
      </c>
      <c r="J180" s="861">
        <v>0</v>
      </c>
      <c r="K180" s="861">
        <v>1</v>
      </c>
      <c r="L180" s="858">
        <v>5500</v>
      </c>
      <c r="M180" s="848">
        <f t="shared" si="8"/>
        <v>5500</v>
      </c>
      <c r="N180" s="834"/>
      <c r="O180" s="730"/>
    </row>
    <row r="181" spans="1:15">
      <c r="A181" s="840">
        <v>176</v>
      </c>
      <c r="B181" s="863" t="s">
        <v>2931</v>
      </c>
      <c r="C181" s="860" t="s">
        <v>639</v>
      </c>
      <c r="D181" s="733">
        <v>0</v>
      </c>
      <c r="E181" s="849">
        <v>10</v>
      </c>
      <c r="F181" s="797">
        <v>300</v>
      </c>
      <c r="G181" s="861">
        <v>5</v>
      </c>
      <c r="H181" s="861">
        <v>0</v>
      </c>
      <c r="I181" s="861">
        <v>5</v>
      </c>
      <c r="J181" s="861">
        <v>0</v>
      </c>
      <c r="K181" s="861">
        <v>10</v>
      </c>
      <c r="L181" s="858">
        <v>3000</v>
      </c>
      <c r="M181" s="848">
        <f t="shared" si="8"/>
        <v>3000</v>
      </c>
      <c r="N181" s="834"/>
      <c r="O181" s="730"/>
    </row>
    <row r="182" spans="1:15">
      <c r="A182" s="840">
        <v>177</v>
      </c>
      <c r="B182" s="864" t="s">
        <v>2932</v>
      </c>
      <c r="C182" s="860" t="s">
        <v>639</v>
      </c>
      <c r="D182" s="733">
        <v>0</v>
      </c>
      <c r="E182" s="849">
        <v>10</v>
      </c>
      <c r="F182" s="865">
        <v>100</v>
      </c>
      <c r="G182" s="861">
        <v>5</v>
      </c>
      <c r="H182" s="861">
        <v>0</v>
      </c>
      <c r="I182" s="861">
        <v>5</v>
      </c>
      <c r="J182" s="861">
        <v>0</v>
      </c>
      <c r="K182" s="861">
        <v>10</v>
      </c>
      <c r="L182" s="858">
        <v>1000</v>
      </c>
      <c r="M182" s="848">
        <f t="shared" si="8"/>
        <v>1000</v>
      </c>
      <c r="N182" s="834"/>
      <c r="O182" s="730"/>
    </row>
    <row r="183" spans="1:15">
      <c r="A183" s="840">
        <v>178</v>
      </c>
      <c r="B183" s="862" t="s">
        <v>2933</v>
      </c>
      <c r="C183" s="860" t="s">
        <v>225</v>
      </c>
      <c r="D183" s="733">
        <v>0</v>
      </c>
      <c r="E183" s="849">
        <v>10</v>
      </c>
      <c r="F183" s="865">
        <v>200</v>
      </c>
      <c r="G183" s="866">
        <v>5</v>
      </c>
      <c r="H183" s="861">
        <v>0</v>
      </c>
      <c r="I183" s="866">
        <v>5</v>
      </c>
      <c r="J183" s="861">
        <v>0</v>
      </c>
      <c r="K183" s="861">
        <v>10</v>
      </c>
      <c r="L183" s="858">
        <v>2000</v>
      </c>
      <c r="M183" s="848">
        <f t="shared" si="8"/>
        <v>2000</v>
      </c>
      <c r="N183" s="834"/>
      <c r="O183" s="730"/>
    </row>
    <row r="184" spans="1:15">
      <c r="A184" s="840">
        <v>179</v>
      </c>
      <c r="B184" s="862" t="s">
        <v>2934</v>
      </c>
      <c r="C184" s="860" t="s">
        <v>639</v>
      </c>
      <c r="D184" s="733">
        <v>0</v>
      </c>
      <c r="E184" s="849">
        <v>100</v>
      </c>
      <c r="F184" s="865">
        <v>40</v>
      </c>
      <c r="G184" s="866">
        <v>25</v>
      </c>
      <c r="H184" s="861">
        <v>25</v>
      </c>
      <c r="I184" s="866">
        <v>25</v>
      </c>
      <c r="J184" s="861">
        <v>25</v>
      </c>
      <c r="K184" s="857">
        <f>E184</f>
        <v>100</v>
      </c>
      <c r="L184" s="858">
        <f>K184*F184</f>
        <v>4000</v>
      </c>
      <c r="M184" s="848">
        <f t="shared" si="8"/>
        <v>4000</v>
      </c>
      <c r="N184" s="834"/>
      <c r="O184" s="730"/>
    </row>
    <row r="185" spans="1:15">
      <c r="A185" s="840">
        <v>180</v>
      </c>
      <c r="B185" s="862" t="s">
        <v>2935</v>
      </c>
      <c r="C185" s="860" t="s">
        <v>2829</v>
      </c>
      <c r="D185" s="733">
        <v>0</v>
      </c>
      <c r="E185" s="849">
        <v>100</v>
      </c>
      <c r="F185" s="865">
        <v>20</v>
      </c>
      <c r="G185" s="866">
        <v>25</v>
      </c>
      <c r="H185" s="861">
        <v>25</v>
      </c>
      <c r="I185" s="866">
        <v>25</v>
      </c>
      <c r="J185" s="861">
        <v>25</v>
      </c>
      <c r="K185" s="857">
        <f>E185</f>
        <v>100</v>
      </c>
      <c r="L185" s="858">
        <f>K185*F185</f>
        <v>2000</v>
      </c>
      <c r="M185" s="848">
        <f t="shared" si="8"/>
        <v>2000</v>
      </c>
      <c r="N185" s="834"/>
      <c r="O185" s="730"/>
    </row>
    <row r="186" spans="1:15">
      <c r="A186" s="840">
        <v>181</v>
      </c>
      <c r="B186" s="862" t="s">
        <v>2936</v>
      </c>
      <c r="C186" s="860" t="s">
        <v>2542</v>
      </c>
      <c r="D186" s="733">
        <v>0</v>
      </c>
      <c r="E186" s="849">
        <v>1</v>
      </c>
      <c r="F186" s="865">
        <v>2500</v>
      </c>
      <c r="G186" s="866">
        <v>0</v>
      </c>
      <c r="H186" s="861">
        <v>1</v>
      </c>
      <c r="I186" s="866">
        <v>0</v>
      </c>
      <c r="J186" s="861">
        <v>0</v>
      </c>
      <c r="K186" s="857">
        <f>E186</f>
        <v>1</v>
      </c>
      <c r="L186" s="858">
        <f>K186*F186</f>
        <v>2500</v>
      </c>
      <c r="M186" s="848">
        <f t="shared" si="8"/>
        <v>2500</v>
      </c>
      <c r="N186" s="834"/>
      <c r="O186" s="730"/>
    </row>
    <row r="187" spans="1:15" ht="48">
      <c r="A187" s="840">
        <v>182</v>
      </c>
      <c r="B187" s="862" t="s">
        <v>2937</v>
      </c>
      <c r="C187" s="860" t="s">
        <v>25</v>
      </c>
      <c r="D187" s="733">
        <v>0</v>
      </c>
      <c r="E187" s="849">
        <v>2</v>
      </c>
      <c r="F187" s="865">
        <v>750</v>
      </c>
      <c r="G187" s="866">
        <v>0</v>
      </c>
      <c r="H187" s="861">
        <v>0</v>
      </c>
      <c r="I187" s="866">
        <v>2</v>
      </c>
      <c r="J187" s="861">
        <v>0</v>
      </c>
      <c r="K187" s="857">
        <f t="shared" ref="K187:K193" si="9">E187</f>
        <v>2</v>
      </c>
      <c r="L187" s="858">
        <f t="shared" ref="L187:L193" si="10">F187*E187</f>
        <v>1500</v>
      </c>
      <c r="M187" s="848">
        <f t="shared" si="8"/>
        <v>1500</v>
      </c>
      <c r="N187" s="834"/>
      <c r="O187" s="730"/>
    </row>
    <row r="188" spans="1:15">
      <c r="A188" s="840">
        <v>183</v>
      </c>
      <c r="B188" s="862" t="s">
        <v>2938</v>
      </c>
      <c r="C188" s="860" t="s">
        <v>2542</v>
      </c>
      <c r="D188" s="733">
        <v>0</v>
      </c>
      <c r="E188" s="849">
        <v>20</v>
      </c>
      <c r="F188" s="865">
        <v>2500</v>
      </c>
      <c r="G188" s="866">
        <v>0</v>
      </c>
      <c r="H188" s="861">
        <v>0</v>
      </c>
      <c r="I188" s="866">
        <v>10</v>
      </c>
      <c r="J188" s="861">
        <v>10</v>
      </c>
      <c r="K188" s="857">
        <f t="shared" si="9"/>
        <v>20</v>
      </c>
      <c r="L188" s="858">
        <f t="shared" si="10"/>
        <v>50000</v>
      </c>
      <c r="M188" s="848">
        <f t="shared" si="8"/>
        <v>50000</v>
      </c>
      <c r="N188" s="834"/>
      <c r="O188" s="730"/>
    </row>
    <row r="189" spans="1:15">
      <c r="A189" s="840">
        <v>184</v>
      </c>
      <c r="B189" s="862" t="s">
        <v>2939</v>
      </c>
      <c r="C189" s="860" t="s">
        <v>41</v>
      </c>
      <c r="D189" s="733">
        <v>0</v>
      </c>
      <c r="E189" s="849">
        <v>6</v>
      </c>
      <c r="F189" s="865">
        <v>1600</v>
      </c>
      <c r="G189" s="866">
        <v>0</v>
      </c>
      <c r="H189" s="861">
        <v>0</v>
      </c>
      <c r="I189" s="866">
        <v>6</v>
      </c>
      <c r="J189" s="861">
        <v>0</v>
      </c>
      <c r="K189" s="857">
        <f t="shared" si="9"/>
        <v>6</v>
      </c>
      <c r="L189" s="858">
        <f t="shared" si="10"/>
        <v>9600</v>
      </c>
      <c r="M189" s="848">
        <f t="shared" si="8"/>
        <v>9600</v>
      </c>
      <c r="N189" s="834"/>
      <c r="O189" s="730"/>
    </row>
    <row r="190" spans="1:15">
      <c r="A190" s="840">
        <v>185</v>
      </c>
      <c r="B190" s="862" t="s">
        <v>2940</v>
      </c>
      <c r="C190" s="860" t="s">
        <v>639</v>
      </c>
      <c r="D190" s="733">
        <v>0</v>
      </c>
      <c r="E190" s="849">
        <v>20</v>
      </c>
      <c r="F190" s="865">
        <v>800</v>
      </c>
      <c r="G190" s="866">
        <v>0</v>
      </c>
      <c r="H190" s="861">
        <v>0</v>
      </c>
      <c r="I190" s="866">
        <v>10</v>
      </c>
      <c r="J190" s="861">
        <v>10</v>
      </c>
      <c r="K190" s="857">
        <f t="shared" si="9"/>
        <v>20</v>
      </c>
      <c r="L190" s="858">
        <f t="shared" si="10"/>
        <v>16000</v>
      </c>
      <c r="M190" s="848">
        <f t="shared" si="8"/>
        <v>16000</v>
      </c>
      <c r="N190" s="834"/>
      <c r="O190" s="730"/>
    </row>
    <row r="191" spans="1:15">
      <c r="A191" s="840">
        <v>186</v>
      </c>
      <c r="B191" s="862" t="s">
        <v>2941</v>
      </c>
      <c r="C191" s="860" t="s">
        <v>293</v>
      </c>
      <c r="D191" s="733">
        <v>0</v>
      </c>
      <c r="E191" s="849">
        <v>100</v>
      </c>
      <c r="F191" s="865">
        <v>50</v>
      </c>
      <c r="G191" s="866">
        <v>0</v>
      </c>
      <c r="H191" s="861">
        <v>0</v>
      </c>
      <c r="I191" s="866">
        <v>25</v>
      </c>
      <c r="J191" s="861">
        <v>25</v>
      </c>
      <c r="K191" s="857">
        <f t="shared" si="9"/>
        <v>100</v>
      </c>
      <c r="L191" s="858">
        <f t="shared" si="10"/>
        <v>5000</v>
      </c>
      <c r="M191" s="848">
        <f t="shared" si="8"/>
        <v>5000</v>
      </c>
      <c r="N191" s="834"/>
      <c r="O191" s="730"/>
    </row>
    <row r="192" spans="1:15">
      <c r="A192" s="840">
        <v>187</v>
      </c>
      <c r="B192" s="862" t="s">
        <v>2942</v>
      </c>
      <c r="C192" s="860" t="s">
        <v>293</v>
      </c>
      <c r="D192" s="733">
        <v>0</v>
      </c>
      <c r="E192" s="849">
        <v>100</v>
      </c>
      <c r="F192" s="865">
        <v>50</v>
      </c>
      <c r="G192" s="866">
        <v>0</v>
      </c>
      <c r="H192" s="861">
        <v>0</v>
      </c>
      <c r="I192" s="866">
        <v>50</v>
      </c>
      <c r="J192" s="861">
        <v>50</v>
      </c>
      <c r="K192" s="857">
        <f t="shared" si="9"/>
        <v>100</v>
      </c>
      <c r="L192" s="858">
        <f t="shared" si="10"/>
        <v>5000</v>
      </c>
      <c r="M192" s="848">
        <f t="shared" si="8"/>
        <v>5000</v>
      </c>
      <c r="N192" s="834"/>
      <c r="O192" s="730"/>
    </row>
    <row r="193" spans="1:15">
      <c r="A193" s="840">
        <v>188</v>
      </c>
      <c r="B193" s="862" t="s">
        <v>2943</v>
      </c>
      <c r="C193" s="860" t="s">
        <v>225</v>
      </c>
      <c r="D193" s="733">
        <v>0</v>
      </c>
      <c r="E193" s="849">
        <v>100</v>
      </c>
      <c r="F193" s="865">
        <v>100</v>
      </c>
      <c r="G193" s="866">
        <v>0</v>
      </c>
      <c r="H193" s="861">
        <v>0</v>
      </c>
      <c r="I193" s="866">
        <v>50</v>
      </c>
      <c r="J193" s="861">
        <v>50</v>
      </c>
      <c r="K193" s="857">
        <f t="shared" si="9"/>
        <v>100</v>
      </c>
      <c r="L193" s="858">
        <f t="shared" si="10"/>
        <v>10000</v>
      </c>
      <c r="M193" s="848">
        <f t="shared" si="8"/>
        <v>10000</v>
      </c>
      <c r="N193" s="834"/>
      <c r="O193" s="730"/>
    </row>
    <row r="194" spans="1:15">
      <c r="A194" s="840">
        <v>189</v>
      </c>
      <c r="B194" s="867" t="s">
        <v>657</v>
      </c>
      <c r="C194" s="868" t="s">
        <v>21</v>
      </c>
      <c r="D194" s="869">
        <v>0</v>
      </c>
      <c r="E194" s="870">
        <v>20</v>
      </c>
      <c r="F194" s="871">
        <v>250</v>
      </c>
      <c r="G194" s="861">
        <v>5</v>
      </c>
      <c r="H194" s="861">
        <v>5</v>
      </c>
      <c r="I194" s="861">
        <v>5</v>
      </c>
      <c r="J194" s="861">
        <v>5</v>
      </c>
      <c r="K194" s="872">
        <f t="shared" ref="K194:K199" si="11">SUM(G194:J194)</f>
        <v>20</v>
      </c>
      <c r="L194" s="842">
        <f t="shared" ref="L194:L199" si="12">+F194*K194</f>
        <v>5000</v>
      </c>
      <c r="M194" s="795">
        <f t="shared" si="8"/>
        <v>5000</v>
      </c>
      <c r="N194" s="834"/>
      <c r="O194" s="730"/>
    </row>
    <row r="195" spans="1:15">
      <c r="A195" s="840">
        <v>190</v>
      </c>
      <c r="B195" s="873" t="s">
        <v>658</v>
      </c>
      <c r="C195" s="870" t="s">
        <v>21</v>
      </c>
      <c r="D195" s="874">
        <v>0</v>
      </c>
      <c r="E195" s="870">
        <v>10</v>
      </c>
      <c r="F195" s="871">
        <v>290</v>
      </c>
      <c r="G195" s="861">
        <v>2</v>
      </c>
      <c r="H195" s="861">
        <v>3</v>
      </c>
      <c r="I195" s="861">
        <v>2</v>
      </c>
      <c r="J195" s="861">
        <v>3</v>
      </c>
      <c r="K195" s="872">
        <f t="shared" si="11"/>
        <v>10</v>
      </c>
      <c r="L195" s="842">
        <f t="shared" si="12"/>
        <v>2900</v>
      </c>
      <c r="M195" s="795">
        <f t="shared" si="8"/>
        <v>2900</v>
      </c>
      <c r="N195" s="834"/>
      <c r="O195" s="730"/>
    </row>
    <row r="196" spans="1:15">
      <c r="A196" s="840">
        <v>191</v>
      </c>
      <c r="B196" s="873" t="s">
        <v>659</v>
      </c>
      <c r="C196" s="870" t="s">
        <v>639</v>
      </c>
      <c r="D196" s="874">
        <v>0</v>
      </c>
      <c r="E196" s="868">
        <v>6</v>
      </c>
      <c r="F196" s="871">
        <v>75</v>
      </c>
      <c r="G196" s="861">
        <v>1</v>
      </c>
      <c r="H196" s="861">
        <v>2</v>
      </c>
      <c r="I196" s="861">
        <v>1</v>
      </c>
      <c r="J196" s="861">
        <v>2</v>
      </c>
      <c r="K196" s="872">
        <f t="shared" si="11"/>
        <v>6</v>
      </c>
      <c r="L196" s="842">
        <f t="shared" si="12"/>
        <v>450</v>
      </c>
      <c r="M196" s="795">
        <f t="shared" si="8"/>
        <v>450</v>
      </c>
      <c r="N196" s="834"/>
      <c r="O196" s="730"/>
    </row>
    <row r="197" spans="1:15">
      <c r="A197" s="840">
        <v>192</v>
      </c>
      <c r="B197" s="873" t="s">
        <v>660</v>
      </c>
      <c r="C197" s="870" t="s">
        <v>639</v>
      </c>
      <c r="D197" s="874">
        <v>0</v>
      </c>
      <c r="E197" s="870">
        <v>6</v>
      </c>
      <c r="F197" s="871">
        <v>120</v>
      </c>
      <c r="G197" s="861">
        <v>1</v>
      </c>
      <c r="H197" s="861">
        <v>2</v>
      </c>
      <c r="I197" s="861">
        <v>1</v>
      </c>
      <c r="J197" s="861">
        <v>2</v>
      </c>
      <c r="K197" s="872">
        <f t="shared" si="11"/>
        <v>6</v>
      </c>
      <c r="L197" s="842">
        <f t="shared" si="12"/>
        <v>720</v>
      </c>
      <c r="M197" s="795">
        <f t="shared" si="8"/>
        <v>720</v>
      </c>
      <c r="N197" s="834"/>
      <c r="O197" s="730"/>
    </row>
    <row r="198" spans="1:15">
      <c r="A198" s="840">
        <v>193</v>
      </c>
      <c r="B198" s="873" t="s">
        <v>661</v>
      </c>
      <c r="C198" s="875" t="s">
        <v>519</v>
      </c>
      <c r="D198" s="876">
        <v>0</v>
      </c>
      <c r="E198" s="870">
        <v>2</v>
      </c>
      <c r="F198" s="871">
        <v>390</v>
      </c>
      <c r="G198" s="861">
        <v>0</v>
      </c>
      <c r="H198" s="861">
        <v>1</v>
      </c>
      <c r="I198" s="861">
        <v>0</v>
      </c>
      <c r="J198" s="861">
        <v>1</v>
      </c>
      <c r="K198" s="872">
        <f t="shared" si="11"/>
        <v>2</v>
      </c>
      <c r="L198" s="842">
        <f t="shared" si="12"/>
        <v>780</v>
      </c>
      <c r="M198" s="795">
        <f t="shared" si="8"/>
        <v>780</v>
      </c>
      <c r="N198" s="834"/>
      <c r="O198" s="730"/>
    </row>
    <row r="199" spans="1:15">
      <c r="A199" s="840">
        <v>194</v>
      </c>
      <c r="B199" s="873" t="s">
        <v>662</v>
      </c>
      <c r="C199" s="875" t="s">
        <v>519</v>
      </c>
      <c r="D199" s="876">
        <v>0</v>
      </c>
      <c r="E199" s="870">
        <v>2</v>
      </c>
      <c r="F199" s="871">
        <v>390</v>
      </c>
      <c r="G199" s="861">
        <v>0</v>
      </c>
      <c r="H199" s="861">
        <v>1</v>
      </c>
      <c r="I199" s="861">
        <v>0</v>
      </c>
      <c r="J199" s="861">
        <v>1</v>
      </c>
      <c r="K199" s="872">
        <f t="shared" si="11"/>
        <v>2</v>
      </c>
      <c r="L199" s="842">
        <f t="shared" si="12"/>
        <v>780</v>
      </c>
      <c r="M199" s="795">
        <f>L199</f>
        <v>780</v>
      </c>
      <c r="N199" s="834"/>
      <c r="O199" s="730"/>
    </row>
    <row r="200" spans="1:15" ht="23.25" customHeight="1">
      <c r="A200" s="840"/>
      <c r="B200" s="821"/>
      <c r="C200" s="815"/>
      <c r="D200" s="816"/>
      <c r="E200" s="817"/>
      <c r="F200" s="818"/>
      <c r="G200" s="816"/>
      <c r="H200" s="816"/>
      <c r="I200" s="816"/>
      <c r="J200" s="816"/>
      <c r="K200" s="819"/>
      <c r="L200" s="755">
        <f>SUM(L6:L199)</f>
        <v>3834972.6</v>
      </c>
      <c r="M200" s="795">
        <f>SUM(M6:M199)</f>
        <v>3834972.6</v>
      </c>
      <c r="N200" s="788"/>
      <c r="O200" s="789"/>
    </row>
    <row r="201" spans="1:15">
      <c r="M201" s="851"/>
    </row>
    <row r="206" spans="1:15" ht="20.25" customHeight="1"/>
    <row r="207" spans="1:15" ht="20.25" customHeight="1"/>
    <row r="208" spans="1:15" ht="20.25" customHeight="1"/>
    <row r="209" ht="20.25" customHeight="1"/>
    <row r="210" ht="20.25" customHeight="1"/>
    <row r="211" ht="20.25" customHeight="1"/>
    <row r="212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O58"/>
  <sheetViews>
    <sheetView workbookViewId="0">
      <selection sqref="A1:O1"/>
    </sheetView>
  </sheetViews>
  <sheetFormatPr defaultRowHeight="24"/>
  <cols>
    <col min="1" max="1" width="5.125" style="655" customWidth="1"/>
    <col min="2" max="2" width="38.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8.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8.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8.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8.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8.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8.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8.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8.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8.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8.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8.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8.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8.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8.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8.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8.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8.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8.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8.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8.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8.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8.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8.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8.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8.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8.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8.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8.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8.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8.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8.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8.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8.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8.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8.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8.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8.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8.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8.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8.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8.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8.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8.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8.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8.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8.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8.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8.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8.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8.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8.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8.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8.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8.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8.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8.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8.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8.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8.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8.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8.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8.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8.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3019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837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838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839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840">
        <v>1</v>
      </c>
      <c r="B6" s="821" t="s">
        <v>2944</v>
      </c>
      <c r="C6" s="822" t="s">
        <v>21</v>
      </c>
      <c r="D6" s="822">
        <v>10</v>
      </c>
      <c r="E6" s="822">
        <v>50</v>
      </c>
      <c r="F6" s="877">
        <v>850</v>
      </c>
      <c r="G6" s="822">
        <v>0</v>
      </c>
      <c r="H6" s="822">
        <v>20</v>
      </c>
      <c r="I6" s="822">
        <v>15</v>
      </c>
      <c r="J6" s="822">
        <v>15</v>
      </c>
      <c r="K6" s="822">
        <f>G6+H6+I6+J6</f>
        <v>50</v>
      </c>
      <c r="L6" s="825">
        <f>K6*F6</f>
        <v>42500</v>
      </c>
      <c r="M6" s="825">
        <f>L6</f>
        <v>42500</v>
      </c>
      <c r="N6" s="834"/>
      <c r="O6" s="730"/>
    </row>
    <row r="7" spans="1:15">
      <c r="A7" s="840">
        <v>2</v>
      </c>
      <c r="B7" s="821" t="s">
        <v>2945</v>
      </c>
      <c r="C7" s="822" t="s">
        <v>21</v>
      </c>
      <c r="D7" s="822">
        <v>0</v>
      </c>
      <c r="E7" s="822">
        <v>30</v>
      </c>
      <c r="F7" s="877">
        <v>180</v>
      </c>
      <c r="G7" s="822">
        <v>0</v>
      </c>
      <c r="H7" s="822">
        <v>10</v>
      </c>
      <c r="I7" s="822">
        <v>10</v>
      </c>
      <c r="J7" s="822">
        <v>10</v>
      </c>
      <c r="K7" s="822">
        <f t="shared" ref="K7:K45" si="0">G7+H7+I7+J7</f>
        <v>30</v>
      </c>
      <c r="L7" s="825">
        <f t="shared" ref="L7:L44" si="1">K7*F7</f>
        <v>5400</v>
      </c>
      <c r="M7" s="825">
        <f t="shared" ref="M7:M45" si="2">L7</f>
        <v>5400</v>
      </c>
      <c r="N7" s="834"/>
      <c r="O7" s="730"/>
    </row>
    <row r="8" spans="1:15">
      <c r="A8" s="840">
        <v>3</v>
      </c>
      <c r="B8" s="821" t="s">
        <v>2946</v>
      </c>
      <c r="C8" s="822" t="s">
        <v>21</v>
      </c>
      <c r="D8" s="822">
        <v>0</v>
      </c>
      <c r="E8" s="822">
        <v>30</v>
      </c>
      <c r="F8" s="877">
        <v>180</v>
      </c>
      <c r="G8" s="822">
        <v>0</v>
      </c>
      <c r="H8" s="822">
        <v>10</v>
      </c>
      <c r="I8" s="822">
        <v>10</v>
      </c>
      <c r="J8" s="822">
        <v>10</v>
      </c>
      <c r="K8" s="822">
        <f t="shared" si="0"/>
        <v>30</v>
      </c>
      <c r="L8" s="825">
        <f t="shared" si="1"/>
        <v>5400</v>
      </c>
      <c r="M8" s="825">
        <f t="shared" si="2"/>
        <v>5400</v>
      </c>
      <c r="N8" s="834"/>
      <c r="O8" s="730"/>
    </row>
    <row r="9" spans="1:15">
      <c r="A9" s="840">
        <v>4</v>
      </c>
      <c r="B9" s="821" t="s">
        <v>2947</v>
      </c>
      <c r="C9" s="822" t="s">
        <v>21</v>
      </c>
      <c r="D9" s="822">
        <v>5</v>
      </c>
      <c r="E9" s="822">
        <v>30</v>
      </c>
      <c r="F9" s="877">
        <v>390</v>
      </c>
      <c r="G9" s="822">
        <v>0</v>
      </c>
      <c r="H9" s="822">
        <v>10</v>
      </c>
      <c r="I9" s="822">
        <v>10</v>
      </c>
      <c r="J9" s="822">
        <v>10</v>
      </c>
      <c r="K9" s="822">
        <f t="shared" si="0"/>
        <v>30</v>
      </c>
      <c r="L9" s="825">
        <f t="shared" si="1"/>
        <v>11700</v>
      </c>
      <c r="M9" s="825">
        <f t="shared" si="2"/>
        <v>11700</v>
      </c>
      <c r="N9" s="834"/>
      <c r="O9" s="730"/>
    </row>
    <row r="10" spans="1:15">
      <c r="A10" s="840">
        <v>5</v>
      </c>
      <c r="B10" s="821" t="s">
        <v>2948</v>
      </c>
      <c r="C10" s="822" t="s">
        <v>21</v>
      </c>
      <c r="D10" s="822">
        <v>15</v>
      </c>
      <c r="E10" s="822">
        <v>40</v>
      </c>
      <c r="F10" s="877">
        <v>350</v>
      </c>
      <c r="G10" s="822">
        <v>0</v>
      </c>
      <c r="H10" s="822">
        <v>20</v>
      </c>
      <c r="I10" s="822">
        <v>10</v>
      </c>
      <c r="J10" s="822">
        <v>10</v>
      </c>
      <c r="K10" s="822">
        <f t="shared" si="0"/>
        <v>40</v>
      </c>
      <c r="L10" s="825">
        <f t="shared" si="1"/>
        <v>14000</v>
      </c>
      <c r="M10" s="825">
        <f t="shared" si="2"/>
        <v>14000</v>
      </c>
      <c r="N10" s="834"/>
      <c r="O10" s="730"/>
    </row>
    <row r="11" spans="1:15">
      <c r="A11" s="840">
        <v>6</v>
      </c>
      <c r="B11" s="821" t="s">
        <v>2949</v>
      </c>
      <c r="C11" s="822" t="s">
        <v>21</v>
      </c>
      <c r="D11" s="822">
        <v>20</v>
      </c>
      <c r="E11" s="822">
        <v>45</v>
      </c>
      <c r="F11" s="877">
        <v>50</v>
      </c>
      <c r="G11" s="822">
        <v>0</v>
      </c>
      <c r="H11" s="822">
        <v>20</v>
      </c>
      <c r="I11" s="822">
        <v>15</v>
      </c>
      <c r="J11" s="822">
        <v>10</v>
      </c>
      <c r="K11" s="822">
        <f t="shared" si="0"/>
        <v>45</v>
      </c>
      <c r="L11" s="825">
        <f t="shared" si="1"/>
        <v>2250</v>
      </c>
      <c r="M11" s="825">
        <f t="shared" si="2"/>
        <v>2250</v>
      </c>
      <c r="N11" s="834"/>
      <c r="O11" s="730"/>
    </row>
    <row r="12" spans="1:15">
      <c r="A12" s="840">
        <v>7</v>
      </c>
      <c r="B12" s="821" t="s">
        <v>2950</v>
      </c>
      <c r="C12" s="822" t="s">
        <v>21</v>
      </c>
      <c r="D12" s="822">
        <v>10</v>
      </c>
      <c r="E12" s="822">
        <v>50</v>
      </c>
      <c r="F12" s="877">
        <v>450</v>
      </c>
      <c r="G12" s="822">
        <v>0</v>
      </c>
      <c r="H12" s="822">
        <v>20</v>
      </c>
      <c r="I12" s="822">
        <v>15</v>
      </c>
      <c r="J12" s="822">
        <v>15</v>
      </c>
      <c r="K12" s="822">
        <f t="shared" si="0"/>
        <v>50</v>
      </c>
      <c r="L12" s="825">
        <f t="shared" si="1"/>
        <v>22500</v>
      </c>
      <c r="M12" s="825">
        <f t="shared" si="2"/>
        <v>22500</v>
      </c>
      <c r="N12" s="834"/>
      <c r="O12" s="730"/>
    </row>
    <row r="13" spans="1:15">
      <c r="A13" s="840">
        <v>8</v>
      </c>
      <c r="B13" s="821" t="s">
        <v>2951</v>
      </c>
      <c r="C13" s="822" t="s">
        <v>21</v>
      </c>
      <c r="D13" s="822">
        <v>10</v>
      </c>
      <c r="E13" s="822">
        <v>30</v>
      </c>
      <c r="F13" s="877">
        <v>295</v>
      </c>
      <c r="G13" s="822">
        <v>0</v>
      </c>
      <c r="H13" s="822">
        <v>10</v>
      </c>
      <c r="I13" s="822">
        <v>10</v>
      </c>
      <c r="J13" s="822">
        <v>10</v>
      </c>
      <c r="K13" s="822">
        <f t="shared" si="0"/>
        <v>30</v>
      </c>
      <c r="L13" s="825">
        <f t="shared" si="1"/>
        <v>8850</v>
      </c>
      <c r="M13" s="825">
        <f t="shared" si="2"/>
        <v>8850</v>
      </c>
      <c r="N13" s="834"/>
      <c r="O13" s="730"/>
    </row>
    <row r="14" spans="1:15">
      <c r="A14" s="840">
        <v>9</v>
      </c>
      <c r="B14" s="821" t="s">
        <v>2952</v>
      </c>
      <c r="C14" s="822" t="s">
        <v>21</v>
      </c>
      <c r="D14" s="822">
        <v>10</v>
      </c>
      <c r="E14" s="822">
        <v>50</v>
      </c>
      <c r="F14" s="877">
        <v>450</v>
      </c>
      <c r="G14" s="822">
        <v>0</v>
      </c>
      <c r="H14" s="822">
        <v>20</v>
      </c>
      <c r="I14" s="822">
        <v>15</v>
      </c>
      <c r="J14" s="822">
        <v>15</v>
      </c>
      <c r="K14" s="822">
        <f t="shared" si="0"/>
        <v>50</v>
      </c>
      <c r="L14" s="825">
        <f t="shared" si="1"/>
        <v>22500</v>
      </c>
      <c r="M14" s="825">
        <f t="shared" si="2"/>
        <v>22500</v>
      </c>
      <c r="N14" s="834"/>
      <c r="O14" s="730"/>
    </row>
    <row r="15" spans="1:15">
      <c r="A15" s="840">
        <v>10</v>
      </c>
      <c r="B15" s="821" t="s">
        <v>2953</v>
      </c>
      <c r="C15" s="822" t="s">
        <v>21</v>
      </c>
      <c r="D15" s="822">
        <v>50</v>
      </c>
      <c r="E15" s="822">
        <v>100</v>
      </c>
      <c r="F15" s="877">
        <v>10</v>
      </c>
      <c r="G15" s="822">
        <v>0</v>
      </c>
      <c r="H15" s="822">
        <v>40</v>
      </c>
      <c r="I15" s="822">
        <v>40</v>
      </c>
      <c r="J15" s="822">
        <v>20</v>
      </c>
      <c r="K15" s="822">
        <f t="shared" si="0"/>
        <v>100</v>
      </c>
      <c r="L15" s="825">
        <f t="shared" si="1"/>
        <v>1000</v>
      </c>
      <c r="M15" s="825">
        <f t="shared" si="2"/>
        <v>1000</v>
      </c>
      <c r="N15" s="834"/>
      <c r="O15" s="730"/>
    </row>
    <row r="16" spans="1:15">
      <c r="A16" s="840">
        <v>11</v>
      </c>
      <c r="B16" s="821" t="s">
        <v>2954</v>
      </c>
      <c r="C16" s="822" t="s">
        <v>21</v>
      </c>
      <c r="D16" s="822">
        <v>50</v>
      </c>
      <c r="E16" s="822">
        <v>100</v>
      </c>
      <c r="F16" s="877">
        <v>10</v>
      </c>
      <c r="G16" s="822">
        <v>0</v>
      </c>
      <c r="H16" s="822">
        <v>40</v>
      </c>
      <c r="I16" s="822">
        <v>40</v>
      </c>
      <c r="J16" s="822">
        <v>20</v>
      </c>
      <c r="K16" s="822">
        <f t="shared" si="0"/>
        <v>100</v>
      </c>
      <c r="L16" s="825">
        <f t="shared" si="1"/>
        <v>1000</v>
      </c>
      <c r="M16" s="825">
        <f t="shared" si="2"/>
        <v>1000</v>
      </c>
      <c r="N16" s="834"/>
      <c r="O16" s="730"/>
    </row>
    <row r="17" spans="1:15">
      <c r="A17" s="840">
        <v>12</v>
      </c>
      <c r="B17" s="821" t="s">
        <v>2955</v>
      </c>
      <c r="C17" s="822" t="s">
        <v>21</v>
      </c>
      <c r="D17" s="822">
        <v>0</v>
      </c>
      <c r="E17" s="822">
        <v>50</v>
      </c>
      <c r="F17" s="877">
        <v>20</v>
      </c>
      <c r="G17" s="822">
        <v>0</v>
      </c>
      <c r="H17" s="822">
        <v>20</v>
      </c>
      <c r="I17" s="822">
        <v>20</v>
      </c>
      <c r="J17" s="822">
        <v>10</v>
      </c>
      <c r="K17" s="822">
        <f t="shared" si="0"/>
        <v>50</v>
      </c>
      <c r="L17" s="825">
        <f t="shared" si="1"/>
        <v>1000</v>
      </c>
      <c r="M17" s="825">
        <f t="shared" si="2"/>
        <v>1000</v>
      </c>
      <c r="N17" s="834"/>
      <c r="O17" s="730"/>
    </row>
    <row r="18" spans="1:15">
      <c r="A18" s="840">
        <v>13</v>
      </c>
      <c r="B18" s="821" t="s">
        <v>2956</v>
      </c>
      <c r="C18" s="822" t="s">
        <v>21</v>
      </c>
      <c r="D18" s="822">
        <v>0</v>
      </c>
      <c r="E18" s="822">
        <v>50</v>
      </c>
      <c r="F18" s="877">
        <v>10</v>
      </c>
      <c r="G18" s="822">
        <v>0</v>
      </c>
      <c r="H18" s="822">
        <v>20</v>
      </c>
      <c r="I18" s="822">
        <v>20</v>
      </c>
      <c r="J18" s="822">
        <v>10</v>
      </c>
      <c r="K18" s="822">
        <f t="shared" si="0"/>
        <v>50</v>
      </c>
      <c r="L18" s="825">
        <f t="shared" si="1"/>
        <v>500</v>
      </c>
      <c r="M18" s="825">
        <f t="shared" si="2"/>
        <v>500</v>
      </c>
      <c r="N18" s="834"/>
      <c r="O18" s="730"/>
    </row>
    <row r="19" spans="1:15">
      <c r="A19" s="840">
        <v>14</v>
      </c>
      <c r="B19" s="821" t="s">
        <v>2957</v>
      </c>
      <c r="C19" s="822" t="s">
        <v>21</v>
      </c>
      <c r="D19" s="822">
        <v>40</v>
      </c>
      <c r="E19" s="822">
        <v>100</v>
      </c>
      <c r="F19" s="877">
        <v>5</v>
      </c>
      <c r="G19" s="822">
        <v>0</v>
      </c>
      <c r="H19" s="822">
        <v>40</v>
      </c>
      <c r="I19" s="822">
        <v>40</v>
      </c>
      <c r="J19" s="822">
        <v>20</v>
      </c>
      <c r="K19" s="822">
        <f t="shared" si="0"/>
        <v>100</v>
      </c>
      <c r="L19" s="825">
        <f t="shared" si="1"/>
        <v>500</v>
      </c>
      <c r="M19" s="825">
        <f t="shared" si="2"/>
        <v>500</v>
      </c>
      <c r="N19" s="834"/>
      <c r="O19" s="730"/>
    </row>
    <row r="20" spans="1:15">
      <c r="A20" s="840">
        <v>15</v>
      </c>
      <c r="B20" s="821" t="s">
        <v>2958</v>
      </c>
      <c r="C20" s="822" t="s">
        <v>21</v>
      </c>
      <c r="D20" s="822">
        <v>40</v>
      </c>
      <c r="E20" s="822">
        <v>100</v>
      </c>
      <c r="F20" s="877">
        <v>10</v>
      </c>
      <c r="G20" s="822">
        <v>0</v>
      </c>
      <c r="H20" s="822">
        <v>40</v>
      </c>
      <c r="I20" s="822">
        <v>40</v>
      </c>
      <c r="J20" s="822">
        <v>20</v>
      </c>
      <c r="K20" s="822">
        <f t="shared" si="0"/>
        <v>100</v>
      </c>
      <c r="L20" s="825">
        <f t="shared" si="1"/>
        <v>1000</v>
      </c>
      <c r="M20" s="825">
        <f t="shared" si="2"/>
        <v>1000</v>
      </c>
      <c r="N20" s="834"/>
      <c r="O20" s="730"/>
    </row>
    <row r="21" spans="1:15">
      <c r="A21" s="840">
        <v>16</v>
      </c>
      <c r="B21" s="821" t="s">
        <v>2959</v>
      </c>
      <c r="C21" s="822" t="s">
        <v>21</v>
      </c>
      <c r="D21" s="822">
        <v>0</v>
      </c>
      <c r="E21" s="822">
        <v>50</v>
      </c>
      <c r="F21" s="877">
        <v>10</v>
      </c>
      <c r="G21" s="822">
        <v>0</v>
      </c>
      <c r="H21" s="822">
        <v>20</v>
      </c>
      <c r="I21" s="822">
        <v>20</v>
      </c>
      <c r="J21" s="822">
        <v>10</v>
      </c>
      <c r="K21" s="822">
        <f t="shared" si="0"/>
        <v>50</v>
      </c>
      <c r="L21" s="825">
        <f t="shared" si="1"/>
        <v>500</v>
      </c>
      <c r="M21" s="825">
        <f t="shared" si="2"/>
        <v>500</v>
      </c>
      <c r="N21" s="834"/>
      <c r="O21" s="730"/>
    </row>
    <row r="22" spans="1:15">
      <c r="A22" s="840">
        <v>17</v>
      </c>
      <c r="B22" s="821" t="s">
        <v>2960</v>
      </c>
      <c r="C22" s="822" t="s">
        <v>21</v>
      </c>
      <c r="D22" s="822">
        <v>0</v>
      </c>
      <c r="E22" s="822">
        <v>50</v>
      </c>
      <c r="F22" s="877">
        <v>15</v>
      </c>
      <c r="G22" s="822">
        <v>0</v>
      </c>
      <c r="H22" s="822">
        <v>20</v>
      </c>
      <c r="I22" s="822">
        <v>20</v>
      </c>
      <c r="J22" s="822">
        <v>10</v>
      </c>
      <c r="K22" s="822">
        <f t="shared" si="0"/>
        <v>50</v>
      </c>
      <c r="L22" s="825">
        <f t="shared" si="1"/>
        <v>750</v>
      </c>
      <c r="M22" s="825">
        <f t="shared" si="2"/>
        <v>750</v>
      </c>
      <c r="N22" s="834"/>
      <c r="O22" s="730"/>
    </row>
    <row r="23" spans="1:15">
      <c r="A23" s="840">
        <v>18</v>
      </c>
      <c r="B23" s="821" t="s">
        <v>2961</v>
      </c>
      <c r="C23" s="822" t="s">
        <v>21</v>
      </c>
      <c r="D23" s="822">
        <v>0</v>
      </c>
      <c r="E23" s="822">
        <v>50</v>
      </c>
      <c r="F23" s="877">
        <v>15</v>
      </c>
      <c r="G23" s="822">
        <v>0</v>
      </c>
      <c r="H23" s="822">
        <v>20</v>
      </c>
      <c r="I23" s="822">
        <v>20</v>
      </c>
      <c r="J23" s="822">
        <v>10</v>
      </c>
      <c r="K23" s="822">
        <f t="shared" si="0"/>
        <v>50</v>
      </c>
      <c r="L23" s="825">
        <f t="shared" si="1"/>
        <v>750</v>
      </c>
      <c r="M23" s="825">
        <f t="shared" si="2"/>
        <v>750</v>
      </c>
      <c r="N23" s="834"/>
      <c r="O23" s="730"/>
    </row>
    <row r="24" spans="1:15">
      <c r="A24" s="840">
        <v>19</v>
      </c>
      <c r="B24" s="821" t="s">
        <v>2962</v>
      </c>
      <c r="C24" s="822" t="s">
        <v>21</v>
      </c>
      <c r="D24" s="822">
        <v>0</v>
      </c>
      <c r="E24" s="822">
        <v>100</v>
      </c>
      <c r="F24" s="877">
        <v>15</v>
      </c>
      <c r="G24" s="822">
        <v>0</v>
      </c>
      <c r="H24" s="822">
        <v>40</v>
      </c>
      <c r="I24" s="822">
        <v>40</v>
      </c>
      <c r="J24" s="822">
        <v>20</v>
      </c>
      <c r="K24" s="822">
        <f t="shared" si="0"/>
        <v>100</v>
      </c>
      <c r="L24" s="825">
        <f t="shared" si="1"/>
        <v>1500</v>
      </c>
      <c r="M24" s="825">
        <f t="shared" si="2"/>
        <v>1500</v>
      </c>
      <c r="N24" s="834"/>
      <c r="O24" s="730"/>
    </row>
    <row r="25" spans="1:15">
      <c r="A25" s="840">
        <v>20</v>
      </c>
      <c r="B25" s="821" t="s">
        <v>2963</v>
      </c>
      <c r="C25" s="822" t="s">
        <v>21</v>
      </c>
      <c r="D25" s="822">
        <v>10</v>
      </c>
      <c r="E25" s="822">
        <v>50</v>
      </c>
      <c r="F25" s="877">
        <v>10</v>
      </c>
      <c r="G25" s="822">
        <v>0</v>
      </c>
      <c r="H25" s="822">
        <v>20</v>
      </c>
      <c r="I25" s="822">
        <v>20</v>
      </c>
      <c r="J25" s="822">
        <v>10</v>
      </c>
      <c r="K25" s="822">
        <f t="shared" si="0"/>
        <v>50</v>
      </c>
      <c r="L25" s="825">
        <f t="shared" si="1"/>
        <v>500</v>
      </c>
      <c r="M25" s="825">
        <f t="shared" si="2"/>
        <v>500</v>
      </c>
      <c r="N25" s="834"/>
      <c r="O25" s="730"/>
    </row>
    <row r="26" spans="1:15">
      <c r="A26" s="840">
        <v>21</v>
      </c>
      <c r="B26" s="821" t="s">
        <v>2964</v>
      </c>
      <c r="C26" s="822" t="s">
        <v>21</v>
      </c>
      <c r="D26" s="822">
        <v>10</v>
      </c>
      <c r="E26" s="822">
        <v>30</v>
      </c>
      <c r="F26" s="877">
        <v>100</v>
      </c>
      <c r="G26" s="822">
        <v>0</v>
      </c>
      <c r="H26" s="822">
        <v>10</v>
      </c>
      <c r="I26" s="822">
        <v>10</v>
      </c>
      <c r="J26" s="822">
        <v>10</v>
      </c>
      <c r="K26" s="822">
        <f t="shared" si="0"/>
        <v>30</v>
      </c>
      <c r="L26" s="825">
        <f t="shared" si="1"/>
        <v>3000</v>
      </c>
      <c r="M26" s="825">
        <f t="shared" si="2"/>
        <v>3000</v>
      </c>
      <c r="N26" s="834"/>
      <c r="O26" s="730"/>
    </row>
    <row r="27" spans="1:15">
      <c r="A27" s="840">
        <v>22</v>
      </c>
      <c r="B27" s="821" t="s">
        <v>2965</v>
      </c>
      <c r="C27" s="822" t="s">
        <v>21</v>
      </c>
      <c r="D27" s="822">
        <v>10</v>
      </c>
      <c r="E27" s="822">
        <v>40</v>
      </c>
      <c r="F27" s="877">
        <v>280</v>
      </c>
      <c r="G27" s="822">
        <v>0</v>
      </c>
      <c r="H27" s="822">
        <v>20</v>
      </c>
      <c r="I27" s="822">
        <v>10</v>
      </c>
      <c r="J27" s="822">
        <v>10</v>
      </c>
      <c r="K27" s="822">
        <f t="shared" si="0"/>
        <v>40</v>
      </c>
      <c r="L27" s="825">
        <f t="shared" si="1"/>
        <v>11200</v>
      </c>
      <c r="M27" s="825">
        <f t="shared" si="2"/>
        <v>11200</v>
      </c>
      <c r="N27" s="834"/>
      <c r="O27" s="730"/>
    </row>
    <row r="28" spans="1:15">
      <c r="A28" s="840">
        <v>23</v>
      </c>
      <c r="B28" s="821" t="s">
        <v>2966</v>
      </c>
      <c r="C28" s="822" t="s">
        <v>21</v>
      </c>
      <c r="D28" s="822">
        <v>10</v>
      </c>
      <c r="E28" s="822">
        <v>30</v>
      </c>
      <c r="F28" s="877">
        <v>375</v>
      </c>
      <c r="G28" s="822">
        <v>0</v>
      </c>
      <c r="H28" s="822">
        <v>10</v>
      </c>
      <c r="I28" s="822">
        <v>10</v>
      </c>
      <c r="J28" s="822">
        <v>10</v>
      </c>
      <c r="K28" s="822">
        <f t="shared" si="0"/>
        <v>30</v>
      </c>
      <c r="L28" s="825">
        <f t="shared" si="1"/>
        <v>11250</v>
      </c>
      <c r="M28" s="825">
        <f t="shared" si="2"/>
        <v>11250</v>
      </c>
      <c r="N28" s="834"/>
      <c r="O28" s="730"/>
    </row>
    <row r="29" spans="1:15">
      <c r="A29" s="840">
        <v>24</v>
      </c>
      <c r="B29" s="821" t="s">
        <v>2967</v>
      </c>
      <c r="C29" s="822" t="s">
        <v>21</v>
      </c>
      <c r="D29" s="822">
        <v>10</v>
      </c>
      <c r="E29" s="822">
        <v>50</v>
      </c>
      <c r="F29" s="877">
        <v>95</v>
      </c>
      <c r="G29" s="822">
        <v>0</v>
      </c>
      <c r="H29" s="822">
        <v>20</v>
      </c>
      <c r="I29" s="822">
        <v>20</v>
      </c>
      <c r="J29" s="822">
        <v>10</v>
      </c>
      <c r="K29" s="822">
        <f t="shared" si="0"/>
        <v>50</v>
      </c>
      <c r="L29" s="825">
        <f t="shared" si="1"/>
        <v>4750</v>
      </c>
      <c r="M29" s="825">
        <f t="shared" si="2"/>
        <v>4750</v>
      </c>
      <c r="N29" s="834"/>
      <c r="O29" s="730"/>
    </row>
    <row r="30" spans="1:15">
      <c r="A30" s="840">
        <v>25</v>
      </c>
      <c r="B30" s="821" t="s">
        <v>2968</v>
      </c>
      <c r="C30" s="822" t="s">
        <v>21</v>
      </c>
      <c r="D30" s="822">
        <v>50</v>
      </c>
      <c r="E30" s="822">
        <v>70</v>
      </c>
      <c r="F30" s="877">
        <v>200</v>
      </c>
      <c r="G30" s="822">
        <v>0</v>
      </c>
      <c r="H30" s="822">
        <v>30</v>
      </c>
      <c r="I30" s="822">
        <v>30</v>
      </c>
      <c r="J30" s="822">
        <v>10</v>
      </c>
      <c r="K30" s="822">
        <f t="shared" si="0"/>
        <v>70</v>
      </c>
      <c r="L30" s="825">
        <f t="shared" si="1"/>
        <v>14000</v>
      </c>
      <c r="M30" s="825">
        <f t="shared" si="2"/>
        <v>14000</v>
      </c>
      <c r="N30" s="834"/>
      <c r="O30" s="730"/>
    </row>
    <row r="31" spans="1:15">
      <c r="A31" s="840">
        <v>26</v>
      </c>
      <c r="B31" s="821" t="s">
        <v>2969</v>
      </c>
      <c r="C31" s="822" t="s">
        <v>21</v>
      </c>
      <c r="D31" s="822">
        <v>5</v>
      </c>
      <c r="E31" s="822">
        <v>50</v>
      </c>
      <c r="F31" s="877">
        <v>100</v>
      </c>
      <c r="G31" s="822">
        <v>0</v>
      </c>
      <c r="H31" s="822">
        <v>20</v>
      </c>
      <c r="I31" s="822">
        <v>20</v>
      </c>
      <c r="J31" s="822">
        <v>10</v>
      </c>
      <c r="K31" s="822">
        <f t="shared" si="0"/>
        <v>50</v>
      </c>
      <c r="L31" s="825">
        <f t="shared" si="1"/>
        <v>5000</v>
      </c>
      <c r="M31" s="825">
        <f t="shared" si="2"/>
        <v>5000</v>
      </c>
      <c r="N31" s="834"/>
      <c r="O31" s="730"/>
    </row>
    <row r="32" spans="1:15">
      <c r="A32" s="840">
        <v>27</v>
      </c>
      <c r="B32" s="821" t="s">
        <v>2970</v>
      </c>
      <c r="C32" s="822" t="s">
        <v>21</v>
      </c>
      <c r="D32" s="822">
        <v>50</v>
      </c>
      <c r="E32" s="822">
        <v>80</v>
      </c>
      <c r="F32" s="877">
        <v>85</v>
      </c>
      <c r="G32" s="822">
        <v>0</v>
      </c>
      <c r="H32" s="822">
        <v>30</v>
      </c>
      <c r="I32" s="822">
        <v>30</v>
      </c>
      <c r="J32" s="822">
        <v>20</v>
      </c>
      <c r="K32" s="822">
        <f t="shared" si="0"/>
        <v>80</v>
      </c>
      <c r="L32" s="825">
        <f t="shared" si="1"/>
        <v>6800</v>
      </c>
      <c r="M32" s="825">
        <f t="shared" si="2"/>
        <v>6800</v>
      </c>
      <c r="N32" s="834"/>
      <c r="O32" s="730"/>
    </row>
    <row r="33" spans="1:15">
      <c r="A33" s="840">
        <v>28</v>
      </c>
      <c r="B33" s="821" t="s">
        <v>2971</v>
      </c>
      <c r="C33" s="822" t="s">
        <v>21</v>
      </c>
      <c r="D33" s="822">
        <v>0</v>
      </c>
      <c r="E33" s="822">
        <v>70</v>
      </c>
      <c r="F33" s="877">
        <v>85</v>
      </c>
      <c r="G33" s="822">
        <v>0</v>
      </c>
      <c r="H33" s="822">
        <v>30</v>
      </c>
      <c r="I33" s="822">
        <v>30</v>
      </c>
      <c r="J33" s="822">
        <v>10</v>
      </c>
      <c r="K33" s="822">
        <f t="shared" si="0"/>
        <v>70</v>
      </c>
      <c r="L33" s="825">
        <f t="shared" si="1"/>
        <v>5950</v>
      </c>
      <c r="M33" s="825">
        <f t="shared" si="2"/>
        <v>5950</v>
      </c>
      <c r="N33" s="834"/>
      <c r="O33" s="730"/>
    </row>
    <row r="34" spans="1:15">
      <c r="A34" s="840">
        <v>29</v>
      </c>
      <c r="B34" s="821" t="s">
        <v>2972</v>
      </c>
      <c r="C34" s="822" t="s">
        <v>21</v>
      </c>
      <c r="D34" s="822">
        <v>20</v>
      </c>
      <c r="E34" s="822">
        <v>70</v>
      </c>
      <c r="F34" s="877">
        <v>60</v>
      </c>
      <c r="G34" s="822">
        <v>0</v>
      </c>
      <c r="H34" s="822">
        <v>30</v>
      </c>
      <c r="I34" s="822">
        <v>30</v>
      </c>
      <c r="J34" s="822">
        <v>10</v>
      </c>
      <c r="K34" s="822">
        <f t="shared" si="0"/>
        <v>70</v>
      </c>
      <c r="L34" s="825">
        <f t="shared" si="1"/>
        <v>4200</v>
      </c>
      <c r="M34" s="825">
        <f t="shared" si="2"/>
        <v>4200</v>
      </c>
      <c r="N34" s="834"/>
      <c r="O34" s="730"/>
    </row>
    <row r="35" spans="1:15">
      <c r="A35" s="840">
        <v>30</v>
      </c>
      <c r="B35" s="821" t="s">
        <v>2973</v>
      </c>
      <c r="C35" s="822" t="s">
        <v>21</v>
      </c>
      <c r="D35" s="822">
        <v>20</v>
      </c>
      <c r="E35" s="822">
        <v>40</v>
      </c>
      <c r="F35" s="877">
        <v>690</v>
      </c>
      <c r="G35" s="822">
        <v>0</v>
      </c>
      <c r="H35" s="822">
        <v>15</v>
      </c>
      <c r="I35" s="822">
        <v>15</v>
      </c>
      <c r="J35" s="822">
        <v>10</v>
      </c>
      <c r="K35" s="822">
        <f t="shared" si="0"/>
        <v>40</v>
      </c>
      <c r="L35" s="825">
        <f t="shared" si="1"/>
        <v>27600</v>
      </c>
      <c r="M35" s="825">
        <f t="shared" si="2"/>
        <v>27600</v>
      </c>
      <c r="N35" s="834"/>
      <c r="O35" s="730"/>
    </row>
    <row r="36" spans="1:15">
      <c r="A36" s="840">
        <v>31</v>
      </c>
      <c r="B36" s="821" t="s">
        <v>2974</v>
      </c>
      <c r="C36" s="822" t="s">
        <v>21</v>
      </c>
      <c r="D36" s="822">
        <v>0</v>
      </c>
      <c r="E36" s="822">
        <v>70</v>
      </c>
      <c r="F36" s="877">
        <v>35</v>
      </c>
      <c r="G36" s="822">
        <v>0</v>
      </c>
      <c r="H36" s="822">
        <v>30</v>
      </c>
      <c r="I36" s="822">
        <v>30</v>
      </c>
      <c r="J36" s="822">
        <v>10</v>
      </c>
      <c r="K36" s="822">
        <f t="shared" si="0"/>
        <v>70</v>
      </c>
      <c r="L36" s="825">
        <f t="shared" si="1"/>
        <v>2450</v>
      </c>
      <c r="M36" s="825">
        <f t="shared" si="2"/>
        <v>2450</v>
      </c>
      <c r="N36" s="834"/>
      <c r="O36" s="730"/>
    </row>
    <row r="37" spans="1:15">
      <c r="A37" s="840">
        <v>32</v>
      </c>
      <c r="B37" s="821" t="s">
        <v>2975</v>
      </c>
      <c r="C37" s="822" t="s">
        <v>21</v>
      </c>
      <c r="D37" s="822">
        <v>0</v>
      </c>
      <c r="E37" s="822">
        <v>70</v>
      </c>
      <c r="F37" s="877">
        <v>290</v>
      </c>
      <c r="G37" s="822">
        <v>0</v>
      </c>
      <c r="H37" s="822">
        <v>30</v>
      </c>
      <c r="I37" s="822">
        <v>25</v>
      </c>
      <c r="J37" s="822">
        <v>15</v>
      </c>
      <c r="K37" s="822">
        <f t="shared" si="0"/>
        <v>70</v>
      </c>
      <c r="L37" s="825">
        <f t="shared" si="1"/>
        <v>20300</v>
      </c>
      <c r="M37" s="825">
        <f t="shared" si="2"/>
        <v>20300</v>
      </c>
      <c r="N37" s="834"/>
      <c r="O37" s="730"/>
    </row>
    <row r="38" spans="1:15">
      <c r="A38" s="840">
        <v>33</v>
      </c>
      <c r="B38" s="821" t="s">
        <v>2976</v>
      </c>
      <c r="C38" s="822" t="s">
        <v>21</v>
      </c>
      <c r="D38" s="822">
        <v>5</v>
      </c>
      <c r="E38" s="822">
        <v>50</v>
      </c>
      <c r="F38" s="877">
        <v>20</v>
      </c>
      <c r="G38" s="822">
        <v>0</v>
      </c>
      <c r="H38" s="822">
        <v>20</v>
      </c>
      <c r="I38" s="822">
        <v>20</v>
      </c>
      <c r="J38" s="822">
        <v>10</v>
      </c>
      <c r="K38" s="822">
        <f t="shared" si="0"/>
        <v>50</v>
      </c>
      <c r="L38" s="825">
        <f t="shared" si="1"/>
        <v>1000</v>
      </c>
      <c r="M38" s="825">
        <f t="shared" si="2"/>
        <v>1000</v>
      </c>
      <c r="N38" s="834"/>
      <c r="O38" s="730"/>
    </row>
    <row r="39" spans="1:15">
      <c r="A39" s="840">
        <v>34</v>
      </c>
      <c r="B39" s="821" t="s">
        <v>2977</v>
      </c>
      <c r="C39" s="822" t="s">
        <v>21</v>
      </c>
      <c r="D39" s="822">
        <v>10</v>
      </c>
      <c r="E39" s="822">
        <v>70</v>
      </c>
      <c r="F39" s="877">
        <v>480</v>
      </c>
      <c r="G39" s="822">
        <v>0</v>
      </c>
      <c r="H39" s="822">
        <v>30</v>
      </c>
      <c r="I39" s="822">
        <v>25</v>
      </c>
      <c r="J39" s="822">
        <v>15</v>
      </c>
      <c r="K39" s="822">
        <f t="shared" si="0"/>
        <v>70</v>
      </c>
      <c r="L39" s="825">
        <f t="shared" si="1"/>
        <v>33600</v>
      </c>
      <c r="M39" s="825">
        <f t="shared" si="2"/>
        <v>33600</v>
      </c>
      <c r="N39" s="834"/>
      <c r="O39" s="730"/>
    </row>
    <row r="40" spans="1:15">
      <c r="A40" s="840">
        <v>35</v>
      </c>
      <c r="B40" s="821" t="s">
        <v>2978</v>
      </c>
      <c r="C40" s="822" t="s">
        <v>21</v>
      </c>
      <c r="D40" s="822">
        <v>10</v>
      </c>
      <c r="E40" s="822">
        <v>40</v>
      </c>
      <c r="F40" s="877">
        <v>80</v>
      </c>
      <c r="G40" s="822">
        <v>0</v>
      </c>
      <c r="H40" s="822">
        <v>20</v>
      </c>
      <c r="I40" s="822">
        <v>15</v>
      </c>
      <c r="J40" s="822">
        <v>5</v>
      </c>
      <c r="K40" s="822">
        <f t="shared" si="0"/>
        <v>40</v>
      </c>
      <c r="L40" s="825">
        <f t="shared" si="1"/>
        <v>3200</v>
      </c>
      <c r="M40" s="825">
        <f t="shared" si="2"/>
        <v>3200</v>
      </c>
      <c r="N40" s="834"/>
      <c r="O40" s="730"/>
    </row>
    <row r="41" spans="1:15">
      <c r="A41" s="840">
        <v>36</v>
      </c>
      <c r="B41" s="821" t="s">
        <v>2979</v>
      </c>
      <c r="C41" s="822" t="s">
        <v>21</v>
      </c>
      <c r="D41" s="822">
        <v>10</v>
      </c>
      <c r="E41" s="822">
        <v>50</v>
      </c>
      <c r="F41" s="877">
        <v>50</v>
      </c>
      <c r="G41" s="822">
        <v>0</v>
      </c>
      <c r="H41" s="822">
        <v>20</v>
      </c>
      <c r="I41" s="822">
        <v>20</v>
      </c>
      <c r="J41" s="822">
        <v>10</v>
      </c>
      <c r="K41" s="822">
        <f t="shared" si="0"/>
        <v>50</v>
      </c>
      <c r="L41" s="825">
        <f t="shared" si="1"/>
        <v>2500</v>
      </c>
      <c r="M41" s="825">
        <f t="shared" si="2"/>
        <v>2500</v>
      </c>
      <c r="N41" s="834"/>
      <c r="O41" s="730"/>
    </row>
    <row r="42" spans="1:15">
      <c r="A42" s="840">
        <v>37</v>
      </c>
      <c r="B42" s="821" t="s">
        <v>2980</v>
      </c>
      <c r="C42" s="822" t="s">
        <v>21</v>
      </c>
      <c r="D42" s="822">
        <v>20</v>
      </c>
      <c r="E42" s="822">
        <v>40</v>
      </c>
      <c r="F42" s="877">
        <v>250</v>
      </c>
      <c r="G42" s="822">
        <v>0</v>
      </c>
      <c r="H42" s="822">
        <v>15</v>
      </c>
      <c r="I42" s="822">
        <v>15</v>
      </c>
      <c r="J42" s="822">
        <v>10</v>
      </c>
      <c r="K42" s="822">
        <f t="shared" si="0"/>
        <v>40</v>
      </c>
      <c r="L42" s="825">
        <f t="shared" si="1"/>
        <v>10000</v>
      </c>
      <c r="M42" s="825">
        <f t="shared" si="2"/>
        <v>10000</v>
      </c>
      <c r="N42" s="834"/>
      <c r="O42" s="730"/>
    </row>
    <row r="43" spans="1:15">
      <c r="A43" s="840">
        <v>38</v>
      </c>
      <c r="B43" s="821" t="s">
        <v>2981</v>
      </c>
      <c r="C43" s="822" t="s">
        <v>21</v>
      </c>
      <c r="D43" s="822">
        <v>20</v>
      </c>
      <c r="E43" s="822">
        <v>40</v>
      </c>
      <c r="F43" s="877">
        <v>350</v>
      </c>
      <c r="G43" s="822">
        <v>0</v>
      </c>
      <c r="H43" s="822">
        <v>15</v>
      </c>
      <c r="I43" s="822">
        <v>15</v>
      </c>
      <c r="J43" s="822">
        <v>10</v>
      </c>
      <c r="K43" s="822">
        <f t="shared" si="0"/>
        <v>40</v>
      </c>
      <c r="L43" s="825">
        <f t="shared" si="1"/>
        <v>14000</v>
      </c>
      <c r="M43" s="825">
        <f t="shared" si="2"/>
        <v>14000</v>
      </c>
      <c r="N43" s="834"/>
      <c r="O43" s="730"/>
    </row>
    <row r="44" spans="1:15">
      <c r="A44" s="840">
        <v>39</v>
      </c>
      <c r="B44" s="821" t="s">
        <v>2982</v>
      </c>
      <c r="C44" s="822" t="s">
        <v>21</v>
      </c>
      <c r="D44" s="822">
        <v>10</v>
      </c>
      <c r="E44" s="822">
        <v>51</v>
      </c>
      <c r="F44" s="877">
        <v>100</v>
      </c>
      <c r="G44" s="822">
        <v>0</v>
      </c>
      <c r="H44" s="822">
        <v>25</v>
      </c>
      <c r="I44" s="822">
        <v>15</v>
      </c>
      <c r="J44" s="822">
        <v>11</v>
      </c>
      <c r="K44" s="822">
        <f t="shared" si="0"/>
        <v>51</v>
      </c>
      <c r="L44" s="825">
        <f t="shared" si="1"/>
        <v>5100</v>
      </c>
      <c r="M44" s="825">
        <f t="shared" si="2"/>
        <v>5100</v>
      </c>
      <c r="N44" s="834"/>
      <c r="O44" s="730"/>
    </row>
    <row r="45" spans="1:15">
      <c r="A45" s="840">
        <v>40</v>
      </c>
      <c r="B45" s="821" t="s">
        <v>2983</v>
      </c>
      <c r="C45" s="822" t="s">
        <v>5</v>
      </c>
      <c r="D45" s="822">
        <v>0</v>
      </c>
      <c r="E45" s="822">
        <v>5</v>
      </c>
      <c r="F45" s="877">
        <f>M45/E45</f>
        <v>30000</v>
      </c>
      <c r="G45" s="822">
        <v>0</v>
      </c>
      <c r="H45" s="822">
        <v>2</v>
      </c>
      <c r="I45" s="822">
        <v>2</v>
      </c>
      <c r="J45" s="822">
        <v>1</v>
      </c>
      <c r="K45" s="822">
        <f t="shared" si="0"/>
        <v>5</v>
      </c>
      <c r="L45" s="825">
        <v>150000</v>
      </c>
      <c r="M45" s="825">
        <f t="shared" si="2"/>
        <v>150000</v>
      </c>
      <c r="N45" s="834"/>
      <c r="O45" s="730"/>
    </row>
    <row r="46" spans="1:15" ht="23.25" customHeight="1">
      <c r="A46" s="840"/>
      <c r="B46" s="821"/>
      <c r="C46" s="815"/>
      <c r="D46" s="816"/>
      <c r="E46" s="817"/>
      <c r="F46" s="818"/>
      <c r="G46" s="816"/>
      <c r="H46" s="816"/>
      <c r="I46" s="816"/>
      <c r="J46" s="816"/>
      <c r="K46" s="819"/>
      <c r="L46" s="755">
        <f>SUM(L6:L45)</f>
        <v>480000</v>
      </c>
      <c r="M46" s="795">
        <f>SUM(M6:M45)</f>
        <v>480000</v>
      </c>
      <c r="N46" s="788"/>
      <c r="O46" s="789"/>
    </row>
    <row r="47" spans="1:15">
      <c r="M47" s="851"/>
    </row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O48"/>
  <sheetViews>
    <sheetView workbookViewId="0">
      <selection sqref="A1:O1"/>
    </sheetView>
  </sheetViews>
  <sheetFormatPr defaultRowHeight="24"/>
  <cols>
    <col min="1" max="1" width="5.125" style="655" customWidth="1"/>
    <col min="2" max="2" width="38.25" style="655" customWidth="1"/>
    <col min="3" max="5" width="11" style="655" customWidth="1"/>
    <col min="6" max="6" width="11.75" style="655" customWidth="1"/>
    <col min="7" max="7" width="15.25" style="655" customWidth="1"/>
    <col min="8" max="8" width="14.375" style="655" customWidth="1"/>
    <col min="9" max="9" width="13.75" style="655" customWidth="1"/>
    <col min="10" max="10" width="14.125" style="655" customWidth="1"/>
    <col min="11" max="11" width="11.375" style="655" customWidth="1"/>
    <col min="12" max="12" width="16.5" style="655" customWidth="1"/>
    <col min="13" max="13" width="16.25" style="655" customWidth="1"/>
    <col min="14" max="256" width="9" style="655"/>
    <col min="257" max="257" width="5.125" style="655" customWidth="1"/>
    <col min="258" max="258" width="38.25" style="655" customWidth="1"/>
    <col min="259" max="261" width="11" style="655" customWidth="1"/>
    <col min="262" max="262" width="11.75" style="655" customWidth="1"/>
    <col min="263" max="263" width="15.25" style="655" customWidth="1"/>
    <col min="264" max="264" width="14.375" style="655" customWidth="1"/>
    <col min="265" max="265" width="13.75" style="655" customWidth="1"/>
    <col min="266" max="266" width="14.125" style="655" customWidth="1"/>
    <col min="267" max="267" width="11.375" style="655" customWidth="1"/>
    <col min="268" max="268" width="16.5" style="655" customWidth="1"/>
    <col min="269" max="269" width="16.25" style="655" customWidth="1"/>
    <col min="270" max="512" width="9" style="655"/>
    <col min="513" max="513" width="5.125" style="655" customWidth="1"/>
    <col min="514" max="514" width="38.25" style="655" customWidth="1"/>
    <col min="515" max="517" width="11" style="655" customWidth="1"/>
    <col min="518" max="518" width="11.75" style="655" customWidth="1"/>
    <col min="519" max="519" width="15.25" style="655" customWidth="1"/>
    <col min="520" max="520" width="14.375" style="655" customWidth="1"/>
    <col min="521" max="521" width="13.75" style="655" customWidth="1"/>
    <col min="522" max="522" width="14.125" style="655" customWidth="1"/>
    <col min="523" max="523" width="11.375" style="655" customWidth="1"/>
    <col min="524" max="524" width="16.5" style="655" customWidth="1"/>
    <col min="525" max="525" width="16.25" style="655" customWidth="1"/>
    <col min="526" max="768" width="9" style="655"/>
    <col min="769" max="769" width="5.125" style="655" customWidth="1"/>
    <col min="770" max="770" width="38.25" style="655" customWidth="1"/>
    <col min="771" max="773" width="11" style="655" customWidth="1"/>
    <col min="774" max="774" width="11.75" style="655" customWidth="1"/>
    <col min="775" max="775" width="15.25" style="655" customWidth="1"/>
    <col min="776" max="776" width="14.375" style="655" customWidth="1"/>
    <col min="777" max="777" width="13.75" style="655" customWidth="1"/>
    <col min="778" max="778" width="14.125" style="655" customWidth="1"/>
    <col min="779" max="779" width="11.375" style="655" customWidth="1"/>
    <col min="780" max="780" width="16.5" style="655" customWidth="1"/>
    <col min="781" max="781" width="16.25" style="655" customWidth="1"/>
    <col min="782" max="1024" width="9" style="655"/>
    <col min="1025" max="1025" width="5.125" style="655" customWidth="1"/>
    <col min="1026" max="1026" width="38.25" style="655" customWidth="1"/>
    <col min="1027" max="1029" width="11" style="655" customWidth="1"/>
    <col min="1030" max="1030" width="11.75" style="655" customWidth="1"/>
    <col min="1031" max="1031" width="15.25" style="655" customWidth="1"/>
    <col min="1032" max="1032" width="14.375" style="655" customWidth="1"/>
    <col min="1033" max="1033" width="13.75" style="655" customWidth="1"/>
    <col min="1034" max="1034" width="14.125" style="655" customWidth="1"/>
    <col min="1035" max="1035" width="11.375" style="655" customWidth="1"/>
    <col min="1036" max="1036" width="16.5" style="655" customWidth="1"/>
    <col min="1037" max="1037" width="16.25" style="655" customWidth="1"/>
    <col min="1038" max="1280" width="9" style="655"/>
    <col min="1281" max="1281" width="5.125" style="655" customWidth="1"/>
    <col min="1282" max="1282" width="38.25" style="655" customWidth="1"/>
    <col min="1283" max="1285" width="11" style="655" customWidth="1"/>
    <col min="1286" max="1286" width="11.75" style="655" customWidth="1"/>
    <col min="1287" max="1287" width="15.25" style="655" customWidth="1"/>
    <col min="1288" max="1288" width="14.375" style="655" customWidth="1"/>
    <col min="1289" max="1289" width="13.75" style="655" customWidth="1"/>
    <col min="1290" max="1290" width="14.125" style="655" customWidth="1"/>
    <col min="1291" max="1291" width="11.375" style="655" customWidth="1"/>
    <col min="1292" max="1292" width="16.5" style="655" customWidth="1"/>
    <col min="1293" max="1293" width="16.25" style="655" customWidth="1"/>
    <col min="1294" max="1536" width="9" style="655"/>
    <col min="1537" max="1537" width="5.125" style="655" customWidth="1"/>
    <col min="1538" max="1538" width="38.25" style="655" customWidth="1"/>
    <col min="1539" max="1541" width="11" style="655" customWidth="1"/>
    <col min="1542" max="1542" width="11.75" style="655" customWidth="1"/>
    <col min="1543" max="1543" width="15.25" style="655" customWidth="1"/>
    <col min="1544" max="1544" width="14.375" style="655" customWidth="1"/>
    <col min="1545" max="1545" width="13.75" style="655" customWidth="1"/>
    <col min="1546" max="1546" width="14.125" style="655" customWidth="1"/>
    <col min="1547" max="1547" width="11.375" style="655" customWidth="1"/>
    <col min="1548" max="1548" width="16.5" style="655" customWidth="1"/>
    <col min="1549" max="1549" width="16.25" style="655" customWidth="1"/>
    <col min="1550" max="1792" width="9" style="655"/>
    <col min="1793" max="1793" width="5.125" style="655" customWidth="1"/>
    <col min="1794" max="1794" width="38.25" style="655" customWidth="1"/>
    <col min="1795" max="1797" width="11" style="655" customWidth="1"/>
    <col min="1798" max="1798" width="11.75" style="655" customWidth="1"/>
    <col min="1799" max="1799" width="15.25" style="655" customWidth="1"/>
    <col min="1800" max="1800" width="14.375" style="655" customWidth="1"/>
    <col min="1801" max="1801" width="13.75" style="655" customWidth="1"/>
    <col min="1802" max="1802" width="14.125" style="655" customWidth="1"/>
    <col min="1803" max="1803" width="11.375" style="655" customWidth="1"/>
    <col min="1804" max="1804" width="16.5" style="655" customWidth="1"/>
    <col min="1805" max="1805" width="16.25" style="655" customWidth="1"/>
    <col min="1806" max="2048" width="9" style="655"/>
    <col min="2049" max="2049" width="5.125" style="655" customWidth="1"/>
    <col min="2050" max="2050" width="38.25" style="655" customWidth="1"/>
    <col min="2051" max="2053" width="11" style="655" customWidth="1"/>
    <col min="2054" max="2054" width="11.75" style="655" customWidth="1"/>
    <col min="2055" max="2055" width="15.25" style="655" customWidth="1"/>
    <col min="2056" max="2056" width="14.375" style="655" customWidth="1"/>
    <col min="2057" max="2057" width="13.75" style="655" customWidth="1"/>
    <col min="2058" max="2058" width="14.125" style="655" customWidth="1"/>
    <col min="2059" max="2059" width="11.375" style="655" customWidth="1"/>
    <col min="2060" max="2060" width="16.5" style="655" customWidth="1"/>
    <col min="2061" max="2061" width="16.25" style="655" customWidth="1"/>
    <col min="2062" max="2304" width="9" style="655"/>
    <col min="2305" max="2305" width="5.125" style="655" customWidth="1"/>
    <col min="2306" max="2306" width="38.25" style="655" customWidth="1"/>
    <col min="2307" max="2309" width="11" style="655" customWidth="1"/>
    <col min="2310" max="2310" width="11.75" style="655" customWidth="1"/>
    <col min="2311" max="2311" width="15.25" style="655" customWidth="1"/>
    <col min="2312" max="2312" width="14.375" style="655" customWidth="1"/>
    <col min="2313" max="2313" width="13.75" style="655" customWidth="1"/>
    <col min="2314" max="2314" width="14.125" style="655" customWidth="1"/>
    <col min="2315" max="2315" width="11.375" style="655" customWidth="1"/>
    <col min="2316" max="2316" width="16.5" style="655" customWidth="1"/>
    <col min="2317" max="2317" width="16.25" style="655" customWidth="1"/>
    <col min="2318" max="2560" width="9" style="655"/>
    <col min="2561" max="2561" width="5.125" style="655" customWidth="1"/>
    <col min="2562" max="2562" width="38.25" style="655" customWidth="1"/>
    <col min="2563" max="2565" width="11" style="655" customWidth="1"/>
    <col min="2566" max="2566" width="11.75" style="655" customWidth="1"/>
    <col min="2567" max="2567" width="15.25" style="655" customWidth="1"/>
    <col min="2568" max="2568" width="14.375" style="655" customWidth="1"/>
    <col min="2569" max="2569" width="13.75" style="655" customWidth="1"/>
    <col min="2570" max="2570" width="14.125" style="655" customWidth="1"/>
    <col min="2571" max="2571" width="11.375" style="655" customWidth="1"/>
    <col min="2572" max="2572" width="16.5" style="655" customWidth="1"/>
    <col min="2573" max="2573" width="16.25" style="655" customWidth="1"/>
    <col min="2574" max="2816" width="9" style="655"/>
    <col min="2817" max="2817" width="5.125" style="655" customWidth="1"/>
    <col min="2818" max="2818" width="38.25" style="655" customWidth="1"/>
    <col min="2819" max="2821" width="11" style="655" customWidth="1"/>
    <col min="2822" max="2822" width="11.75" style="655" customWidth="1"/>
    <col min="2823" max="2823" width="15.25" style="655" customWidth="1"/>
    <col min="2824" max="2824" width="14.375" style="655" customWidth="1"/>
    <col min="2825" max="2825" width="13.75" style="655" customWidth="1"/>
    <col min="2826" max="2826" width="14.125" style="655" customWidth="1"/>
    <col min="2827" max="2827" width="11.375" style="655" customWidth="1"/>
    <col min="2828" max="2828" width="16.5" style="655" customWidth="1"/>
    <col min="2829" max="2829" width="16.25" style="655" customWidth="1"/>
    <col min="2830" max="3072" width="9" style="655"/>
    <col min="3073" max="3073" width="5.125" style="655" customWidth="1"/>
    <col min="3074" max="3074" width="38.25" style="655" customWidth="1"/>
    <col min="3075" max="3077" width="11" style="655" customWidth="1"/>
    <col min="3078" max="3078" width="11.75" style="655" customWidth="1"/>
    <col min="3079" max="3079" width="15.25" style="655" customWidth="1"/>
    <col min="3080" max="3080" width="14.375" style="655" customWidth="1"/>
    <col min="3081" max="3081" width="13.75" style="655" customWidth="1"/>
    <col min="3082" max="3082" width="14.125" style="655" customWidth="1"/>
    <col min="3083" max="3083" width="11.375" style="655" customWidth="1"/>
    <col min="3084" max="3084" width="16.5" style="655" customWidth="1"/>
    <col min="3085" max="3085" width="16.25" style="655" customWidth="1"/>
    <col min="3086" max="3328" width="9" style="655"/>
    <col min="3329" max="3329" width="5.125" style="655" customWidth="1"/>
    <col min="3330" max="3330" width="38.25" style="655" customWidth="1"/>
    <col min="3331" max="3333" width="11" style="655" customWidth="1"/>
    <col min="3334" max="3334" width="11.75" style="655" customWidth="1"/>
    <col min="3335" max="3335" width="15.25" style="655" customWidth="1"/>
    <col min="3336" max="3336" width="14.375" style="655" customWidth="1"/>
    <col min="3337" max="3337" width="13.75" style="655" customWidth="1"/>
    <col min="3338" max="3338" width="14.125" style="655" customWidth="1"/>
    <col min="3339" max="3339" width="11.375" style="655" customWidth="1"/>
    <col min="3340" max="3340" width="16.5" style="655" customWidth="1"/>
    <col min="3341" max="3341" width="16.25" style="655" customWidth="1"/>
    <col min="3342" max="3584" width="9" style="655"/>
    <col min="3585" max="3585" width="5.125" style="655" customWidth="1"/>
    <col min="3586" max="3586" width="38.25" style="655" customWidth="1"/>
    <col min="3587" max="3589" width="11" style="655" customWidth="1"/>
    <col min="3590" max="3590" width="11.75" style="655" customWidth="1"/>
    <col min="3591" max="3591" width="15.25" style="655" customWidth="1"/>
    <col min="3592" max="3592" width="14.375" style="655" customWidth="1"/>
    <col min="3593" max="3593" width="13.75" style="655" customWidth="1"/>
    <col min="3594" max="3594" width="14.125" style="655" customWidth="1"/>
    <col min="3595" max="3595" width="11.375" style="655" customWidth="1"/>
    <col min="3596" max="3596" width="16.5" style="655" customWidth="1"/>
    <col min="3597" max="3597" width="16.25" style="655" customWidth="1"/>
    <col min="3598" max="3840" width="9" style="655"/>
    <col min="3841" max="3841" width="5.125" style="655" customWidth="1"/>
    <col min="3842" max="3842" width="38.25" style="655" customWidth="1"/>
    <col min="3843" max="3845" width="11" style="655" customWidth="1"/>
    <col min="3846" max="3846" width="11.75" style="655" customWidth="1"/>
    <col min="3847" max="3847" width="15.25" style="655" customWidth="1"/>
    <col min="3848" max="3848" width="14.375" style="655" customWidth="1"/>
    <col min="3849" max="3849" width="13.75" style="655" customWidth="1"/>
    <col min="3850" max="3850" width="14.125" style="655" customWidth="1"/>
    <col min="3851" max="3851" width="11.375" style="655" customWidth="1"/>
    <col min="3852" max="3852" width="16.5" style="655" customWidth="1"/>
    <col min="3853" max="3853" width="16.25" style="655" customWidth="1"/>
    <col min="3854" max="4096" width="9" style="655"/>
    <col min="4097" max="4097" width="5.125" style="655" customWidth="1"/>
    <col min="4098" max="4098" width="38.25" style="655" customWidth="1"/>
    <col min="4099" max="4101" width="11" style="655" customWidth="1"/>
    <col min="4102" max="4102" width="11.75" style="655" customWidth="1"/>
    <col min="4103" max="4103" width="15.25" style="655" customWidth="1"/>
    <col min="4104" max="4104" width="14.375" style="655" customWidth="1"/>
    <col min="4105" max="4105" width="13.75" style="655" customWidth="1"/>
    <col min="4106" max="4106" width="14.125" style="655" customWidth="1"/>
    <col min="4107" max="4107" width="11.375" style="655" customWidth="1"/>
    <col min="4108" max="4108" width="16.5" style="655" customWidth="1"/>
    <col min="4109" max="4109" width="16.25" style="655" customWidth="1"/>
    <col min="4110" max="4352" width="9" style="655"/>
    <col min="4353" max="4353" width="5.125" style="655" customWidth="1"/>
    <col min="4354" max="4354" width="38.25" style="655" customWidth="1"/>
    <col min="4355" max="4357" width="11" style="655" customWidth="1"/>
    <col min="4358" max="4358" width="11.75" style="655" customWidth="1"/>
    <col min="4359" max="4359" width="15.25" style="655" customWidth="1"/>
    <col min="4360" max="4360" width="14.375" style="655" customWidth="1"/>
    <col min="4361" max="4361" width="13.75" style="655" customWidth="1"/>
    <col min="4362" max="4362" width="14.125" style="655" customWidth="1"/>
    <col min="4363" max="4363" width="11.375" style="655" customWidth="1"/>
    <col min="4364" max="4364" width="16.5" style="655" customWidth="1"/>
    <col min="4365" max="4365" width="16.25" style="655" customWidth="1"/>
    <col min="4366" max="4608" width="9" style="655"/>
    <col min="4609" max="4609" width="5.125" style="655" customWidth="1"/>
    <col min="4610" max="4610" width="38.25" style="655" customWidth="1"/>
    <col min="4611" max="4613" width="11" style="655" customWidth="1"/>
    <col min="4614" max="4614" width="11.75" style="655" customWidth="1"/>
    <col min="4615" max="4615" width="15.25" style="655" customWidth="1"/>
    <col min="4616" max="4616" width="14.375" style="655" customWidth="1"/>
    <col min="4617" max="4617" width="13.75" style="655" customWidth="1"/>
    <col min="4618" max="4618" width="14.125" style="655" customWidth="1"/>
    <col min="4619" max="4619" width="11.375" style="655" customWidth="1"/>
    <col min="4620" max="4620" width="16.5" style="655" customWidth="1"/>
    <col min="4621" max="4621" width="16.25" style="655" customWidth="1"/>
    <col min="4622" max="4864" width="9" style="655"/>
    <col min="4865" max="4865" width="5.125" style="655" customWidth="1"/>
    <col min="4866" max="4866" width="38.25" style="655" customWidth="1"/>
    <col min="4867" max="4869" width="11" style="655" customWidth="1"/>
    <col min="4870" max="4870" width="11.75" style="655" customWidth="1"/>
    <col min="4871" max="4871" width="15.25" style="655" customWidth="1"/>
    <col min="4872" max="4872" width="14.375" style="655" customWidth="1"/>
    <col min="4873" max="4873" width="13.75" style="655" customWidth="1"/>
    <col min="4874" max="4874" width="14.125" style="655" customWidth="1"/>
    <col min="4875" max="4875" width="11.375" style="655" customWidth="1"/>
    <col min="4876" max="4876" width="16.5" style="655" customWidth="1"/>
    <col min="4877" max="4877" width="16.25" style="655" customWidth="1"/>
    <col min="4878" max="5120" width="9" style="655"/>
    <col min="5121" max="5121" width="5.125" style="655" customWidth="1"/>
    <col min="5122" max="5122" width="38.25" style="655" customWidth="1"/>
    <col min="5123" max="5125" width="11" style="655" customWidth="1"/>
    <col min="5126" max="5126" width="11.75" style="655" customWidth="1"/>
    <col min="5127" max="5127" width="15.25" style="655" customWidth="1"/>
    <col min="5128" max="5128" width="14.375" style="655" customWidth="1"/>
    <col min="5129" max="5129" width="13.75" style="655" customWidth="1"/>
    <col min="5130" max="5130" width="14.125" style="655" customWidth="1"/>
    <col min="5131" max="5131" width="11.375" style="655" customWidth="1"/>
    <col min="5132" max="5132" width="16.5" style="655" customWidth="1"/>
    <col min="5133" max="5133" width="16.25" style="655" customWidth="1"/>
    <col min="5134" max="5376" width="9" style="655"/>
    <col min="5377" max="5377" width="5.125" style="655" customWidth="1"/>
    <col min="5378" max="5378" width="38.25" style="655" customWidth="1"/>
    <col min="5379" max="5381" width="11" style="655" customWidth="1"/>
    <col min="5382" max="5382" width="11.75" style="655" customWidth="1"/>
    <col min="5383" max="5383" width="15.25" style="655" customWidth="1"/>
    <col min="5384" max="5384" width="14.375" style="655" customWidth="1"/>
    <col min="5385" max="5385" width="13.75" style="655" customWidth="1"/>
    <col min="5386" max="5386" width="14.125" style="655" customWidth="1"/>
    <col min="5387" max="5387" width="11.375" style="655" customWidth="1"/>
    <col min="5388" max="5388" width="16.5" style="655" customWidth="1"/>
    <col min="5389" max="5389" width="16.25" style="655" customWidth="1"/>
    <col min="5390" max="5632" width="9" style="655"/>
    <col min="5633" max="5633" width="5.125" style="655" customWidth="1"/>
    <col min="5634" max="5634" width="38.25" style="655" customWidth="1"/>
    <col min="5635" max="5637" width="11" style="655" customWidth="1"/>
    <col min="5638" max="5638" width="11.75" style="655" customWidth="1"/>
    <col min="5639" max="5639" width="15.25" style="655" customWidth="1"/>
    <col min="5640" max="5640" width="14.375" style="655" customWidth="1"/>
    <col min="5641" max="5641" width="13.75" style="655" customWidth="1"/>
    <col min="5642" max="5642" width="14.125" style="655" customWidth="1"/>
    <col min="5643" max="5643" width="11.375" style="655" customWidth="1"/>
    <col min="5644" max="5644" width="16.5" style="655" customWidth="1"/>
    <col min="5645" max="5645" width="16.25" style="655" customWidth="1"/>
    <col min="5646" max="5888" width="9" style="655"/>
    <col min="5889" max="5889" width="5.125" style="655" customWidth="1"/>
    <col min="5890" max="5890" width="38.25" style="655" customWidth="1"/>
    <col min="5891" max="5893" width="11" style="655" customWidth="1"/>
    <col min="5894" max="5894" width="11.75" style="655" customWidth="1"/>
    <col min="5895" max="5895" width="15.25" style="655" customWidth="1"/>
    <col min="5896" max="5896" width="14.375" style="655" customWidth="1"/>
    <col min="5897" max="5897" width="13.75" style="655" customWidth="1"/>
    <col min="5898" max="5898" width="14.125" style="655" customWidth="1"/>
    <col min="5899" max="5899" width="11.375" style="655" customWidth="1"/>
    <col min="5900" max="5900" width="16.5" style="655" customWidth="1"/>
    <col min="5901" max="5901" width="16.25" style="655" customWidth="1"/>
    <col min="5902" max="6144" width="9" style="655"/>
    <col min="6145" max="6145" width="5.125" style="655" customWidth="1"/>
    <col min="6146" max="6146" width="38.25" style="655" customWidth="1"/>
    <col min="6147" max="6149" width="11" style="655" customWidth="1"/>
    <col min="6150" max="6150" width="11.75" style="655" customWidth="1"/>
    <col min="6151" max="6151" width="15.25" style="655" customWidth="1"/>
    <col min="6152" max="6152" width="14.375" style="655" customWidth="1"/>
    <col min="6153" max="6153" width="13.75" style="655" customWidth="1"/>
    <col min="6154" max="6154" width="14.125" style="655" customWidth="1"/>
    <col min="6155" max="6155" width="11.375" style="655" customWidth="1"/>
    <col min="6156" max="6156" width="16.5" style="655" customWidth="1"/>
    <col min="6157" max="6157" width="16.25" style="655" customWidth="1"/>
    <col min="6158" max="6400" width="9" style="655"/>
    <col min="6401" max="6401" width="5.125" style="655" customWidth="1"/>
    <col min="6402" max="6402" width="38.25" style="655" customWidth="1"/>
    <col min="6403" max="6405" width="11" style="655" customWidth="1"/>
    <col min="6406" max="6406" width="11.75" style="655" customWidth="1"/>
    <col min="6407" max="6407" width="15.25" style="655" customWidth="1"/>
    <col min="6408" max="6408" width="14.375" style="655" customWidth="1"/>
    <col min="6409" max="6409" width="13.75" style="655" customWidth="1"/>
    <col min="6410" max="6410" width="14.125" style="655" customWidth="1"/>
    <col min="6411" max="6411" width="11.375" style="655" customWidth="1"/>
    <col min="6412" max="6412" width="16.5" style="655" customWidth="1"/>
    <col min="6413" max="6413" width="16.25" style="655" customWidth="1"/>
    <col min="6414" max="6656" width="9" style="655"/>
    <col min="6657" max="6657" width="5.125" style="655" customWidth="1"/>
    <col min="6658" max="6658" width="38.25" style="655" customWidth="1"/>
    <col min="6659" max="6661" width="11" style="655" customWidth="1"/>
    <col min="6662" max="6662" width="11.75" style="655" customWidth="1"/>
    <col min="6663" max="6663" width="15.25" style="655" customWidth="1"/>
    <col min="6664" max="6664" width="14.375" style="655" customWidth="1"/>
    <col min="6665" max="6665" width="13.75" style="655" customWidth="1"/>
    <col min="6666" max="6666" width="14.125" style="655" customWidth="1"/>
    <col min="6667" max="6667" width="11.375" style="655" customWidth="1"/>
    <col min="6668" max="6668" width="16.5" style="655" customWidth="1"/>
    <col min="6669" max="6669" width="16.25" style="655" customWidth="1"/>
    <col min="6670" max="6912" width="9" style="655"/>
    <col min="6913" max="6913" width="5.125" style="655" customWidth="1"/>
    <col min="6914" max="6914" width="38.25" style="655" customWidth="1"/>
    <col min="6915" max="6917" width="11" style="655" customWidth="1"/>
    <col min="6918" max="6918" width="11.75" style="655" customWidth="1"/>
    <col min="6919" max="6919" width="15.25" style="655" customWidth="1"/>
    <col min="6920" max="6920" width="14.375" style="655" customWidth="1"/>
    <col min="6921" max="6921" width="13.75" style="655" customWidth="1"/>
    <col min="6922" max="6922" width="14.125" style="655" customWidth="1"/>
    <col min="6923" max="6923" width="11.375" style="655" customWidth="1"/>
    <col min="6924" max="6924" width="16.5" style="655" customWidth="1"/>
    <col min="6925" max="6925" width="16.25" style="655" customWidth="1"/>
    <col min="6926" max="7168" width="9" style="655"/>
    <col min="7169" max="7169" width="5.125" style="655" customWidth="1"/>
    <col min="7170" max="7170" width="38.25" style="655" customWidth="1"/>
    <col min="7171" max="7173" width="11" style="655" customWidth="1"/>
    <col min="7174" max="7174" width="11.75" style="655" customWidth="1"/>
    <col min="7175" max="7175" width="15.25" style="655" customWidth="1"/>
    <col min="7176" max="7176" width="14.375" style="655" customWidth="1"/>
    <col min="7177" max="7177" width="13.75" style="655" customWidth="1"/>
    <col min="7178" max="7178" width="14.125" style="655" customWidth="1"/>
    <col min="7179" max="7179" width="11.375" style="655" customWidth="1"/>
    <col min="7180" max="7180" width="16.5" style="655" customWidth="1"/>
    <col min="7181" max="7181" width="16.25" style="655" customWidth="1"/>
    <col min="7182" max="7424" width="9" style="655"/>
    <col min="7425" max="7425" width="5.125" style="655" customWidth="1"/>
    <col min="7426" max="7426" width="38.25" style="655" customWidth="1"/>
    <col min="7427" max="7429" width="11" style="655" customWidth="1"/>
    <col min="7430" max="7430" width="11.75" style="655" customWidth="1"/>
    <col min="7431" max="7431" width="15.25" style="655" customWidth="1"/>
    <col min="7432" max="7432" width="14.375" style="655" customWidth="1"/>
    <col min="7433" max="7433" width="13.75" style="655" customWidth="1"/>
    <col min="7434" max="7434" width="14.125" style="655" customWidth="1"/>
    <col min="7435" max="7435" width="11.375" style="655" customWidth="1"/>
    <col min="7436" max="7436" width="16.5" style="655" customWidth="1"/>
    <col min="7437" max="7437" width="16.25" style="655" customWidth="1"/>
    <col min="7438" max="7680" width="9" style="655"/>
    <col min="7681" max="7681" width="5.125" style="655" customWidth="1"/>
    <col min="7682" max="7682" width="38.25" style="655" customWidth="1"/>
    <col min="7683" max="7685" width="11" style="655" customWidth="1"/>
    <col min="7686" max="7686" width="11.75" style="655" customWidth="1"/>
    <col min="7687" max="7687" width="15.25" style="655" customWidth="1"/>
    <col min="7688" max="7688" width="14.375" style="655" customWidth="1"/>
    <col min="7689" max="7689" width="13.75" style="655" customWidth="1"/>
    <col min="7690" max="7690" width="14.125" style="655" customWidth="1"/>
    <col min="7691" max="7691" width="11.375" style="655" customWidth="1"/>
    <col min="7692" max="7692" width="16.5" style="655" customWidth="1"/>
    <col min="7693" max="7693" width="16.25" style="655" customWidth="1"/>
    <col min="7694" max="7936" width="9" style="655"/>
    <col min="7937" max="7937" width="5.125" style="655" customWidth="1"/>
    <col min="7938" max="7938" width="38.25" style="655" customWidth="1"/>
    <col min="7939" max="7941" width="11" style="655" customWidth="1"/>
    <col min="7942" max="7942" width="11.75" style="655" customWidth="1"/>
    <col min="7943" max="7943" width="15.25" style="655" customWidth="1"/>
    <col min="7944" max="7944" width="14.375" style="655" customWidth="1"/>
    <col min="7945" max="7945" width="13.75" style="655" customWidth="1"/>
    <col min="7946" max="7946" width="14.125" style="655" customWidth="1"/>
    <col min="7947" max="7947" width="11.375" style="655" customWidth="1"/>
    <col min="7948" max="7948" width="16.5" style="655" customWidth="1"/>
    <col min="7949" max="7949" width="16.25" style="655" customWidth="1"/>
    <col min="7950" max="8192" width="9" style="655"/>
    <col min="8193" max="8193" width="5.125" style="655" customWidth="1"/>
    <col min="8194" max="8194" width="38.25" style="655" customWidth="1"/>
    <col min="8195" max="8197" width="11" style="655" customWidth="1"/>
    <col min="8198" max="8198" width="11.75" style="655" customWidth="1"/>
    <col min="8199" max="8199" width="15.25" style="655" customWidth="1"/>
    <col min="8200" max="8200" width="14.375" style="655" customWidth="1"/>
    <col min="8201" max="8201" width="13.75" style="655" customWidth="1"/>
    <col min="8202" max="8202" width="14.125" style="655" customWidth="1"/>
    <col min="8203" max="8203" width="11.375" style="655" customWidth="1"/>
    <col min="8204" max="8204" width="16.5" style="655" customWidth="1"/>
    <col min="8205" max="8205" width="16.25" style="655" customWidth="1"/>
    <col min="8206" max="8448" width="9" style="655"/>
    <col min="8449" max="8449" width="5.125" style="655" customWidth="1"/>
    <col min="8450" max="8450" width="38.25" style="655" customWidth="1"/>
    <col min="8451" max="8453" width="11" style="655" customWidth="1"/>
    <col min="8454" max="8454" width="11.75" style="655" customWidth="1"/>
    <col min="8455" max="8455" width="15.25" style="655" customWidth="1"/>
    <col min="8456" max="8456" width="14.375" style="655" customWidth="1"/>
    <col min="8457" max="8457" width="13.75" style="655" customWidth="1"/>
    <col min="8458" max="8458" width="14.125" style="655" customWidth="1"/>
    <col min="8459" max="8459" width="11.375" style="655" customWidth="1"/>
    <col min="8460" max="8460" width="16.5" style="655" customWidth="1"/>
    <col min="8461" max="8461" width="16.25" style="655" customWidth="1"/>
    <col min="8462" max="8704" width="9" style="655"/>
    <col min="8705" max="8705" width="5.125" style="655" customWidth="1"/>
    <col min="8706" max="8706" width="38.25" style="655" customWidth="1"/>
    <col min="8707" max="8709" width="11" style="655" customWidth="1"/>
    <col min="8710" max="8710" width="11.75" style="655" customWidth="1"/>
    <col min="8711" max="8711" width="15.25" style="655" customWidth="1"/>
    <col min="8712" max="8712" width="14.375" style="655" customWidth="1"/>
    <col min="8713" max="8713" width="13.75" style="655" customWidth="1"/>
    <col min="8714" max="8714" width="14.125" style="655" customWidth="1"/>
    <col min="8715" max="8715" width="11.375" style="655" customWidth="1"/>
    <col min="8716" max="8716" width="16.5" style="655" customWidth="1"/>
    <col min="8717" max="8717" width="16.25" style="655" customWidth="1"/>
    <col min="8718" max="8960" width="9" style="655"/>
    <col min="8961" max="8961" width="5.125" style="655" customWidth="1"/>
    <col min="8962" max="8962" width="38.25" style="655" customWidth="1"/>
    <col min="8963" max="8965" width="11" style="655" customWidth="1"/>
    <col min="8966" max="8966" width="11.75" style="655" customWidth="1"/>
    <col min="8967" max="8967" width="15.25" style="655" customWidth="1"/>
    <col min="8968" max="8968" width="14.375" style="655" customWidth="1"/>
    <col min="8969" max="8969" width="13.75" style="655" customWidth="1"/>
    <col min="8970" max="8970" width="14.125" style="655" customWidth="1"/>
    <col min="8971" max="8971" width="11.375" style="655" customWidth="1"/>
    <col min="8972" max="8972" width="16.5" style="655" customWidth="1"/>
    <col min="8973" max="8973" width="16.25" style="655" customWidth="1"/>
    <col min="8974" max="9216" width="9" style="655"/>
    <col min="9217" max="9217" width="5.125" style="655" customWidth="1"/>
    <col min="9218" max="9218" width="38.25" style="655" customWidth="1"/>
    <col min="9219" max="9221" width="11" style="655" customWidth="1"/>
    <col min="9222" max="9222" width="11.75" style="655" customWidth="1"/>
    <col min="9223" max="9223" width="15.25" style="655" customWidth="1"/>
    <col min="9224" max="9224" width="14.375" style="655" customWidth="1"/>
    <col min="9225" max="9225" width="13.75" style="655" customWidth="1"/>
    <col min="9226" max="9226" width="14.125" style="655" customWidth="1"/>
    <col min="9227" max="9227" width="11.375" style="655" customWidth="1"/>
    <col min="9228" max="9228" width="16.5" style="655" customWidth="1"/>
    <col min="9229" max="9229" width="16.25" style="655" customWidth="1"/>
    <col min="9230" max="9472" width="9" style="655"/>
    <col min="9473" max="9473" width="5.125" style="655" customWidth="1"/>
    <col min="9474" max="9474" width="38.25" style="655" customWidth="1"/>
    <col min="9475" max="9477" width="11" style="655" customWidth="1"/>
    <col min="9478" max="9478" width="11.75" style="655" customWidth="1"/>
    <col min="9479" max="9479" width="15.25" style="655" customWidth="1"/>
    <col min="9480" max="9480" width="14.375" style="655" customWidth="1"/>
    <col min="9481" max="9481" width="13.75" style="655" customWidth="1"/>
    <col min="9482" max="9482" width="14.125" style="655" customWidth="1"/>
    <col min="9483" max="9483" width="11.375" style="655" customWidth="1"/>
    <col min="9484" max="9484" width="16.5" style="655" customWidth="1"/>
    <col min="9485" max="9485" width="16.25" style="655" customWidth="1"/>
    <col min="9486" max="9728" width="9" style="655"/>
    <col min="9729" max="9729" width="5.125" style="655" customWidth="1"/>
    <col min="9730" max="9730" width="38.25" style="655" customWidth="1"/>
    <col min="9731" max="9733" width="11" style="655" customWidth="1"/>
    <col min="9734" max="9734" width="11.75" style="655" customWidth="1"/>
    <col min="9735" max="9735" width="15.25" style="655" customWidth="1"/>
    <col min="9736" max="9736" width="14.375" style="655" customWidth="1"/>
    <col min="9737" max="9737" width="13.75" style="655" customWidth="1"/>
    <col min="9738" max="9738" width="14.125" style="655" customWidth="1"/>
    <col min="9739" max="9739" width="11.375" style="655" customWidth="1"/>
    <col min="9740" max="9740" width="16.5" style="655" customWidth="1"/>
    <col min="9741" max="9741" width="16.25" style="655" customWidth="1"/>
    <col min="9742" max="9984" width="9" style="655"/>
    <col min="9985" max="9985" width="5.125" style="655" customWidth="1"/>
    <col min="9986" max="9986" width="38.25" style="655" customWidth="1"/>
    <col min="9987" max="9989" width="11" style="655" customWidth="1"/>
    <col min="9990" max="9990" width="11.75" style="655" customWidth="1"/>
    <col min="9991" max="9991" width="15.25" style="655" customWidth="1"/>
    <col min="9992" max="9992" width="14.375" style="655" customWidth="1"/>
    <col min="9993" max="9993" width="13.75" style="655" customWidth="1"/>
    <col min="9994" max="9994" width="14.125" style="655" customWidth="1"/>
    <col min="9995" max="9995" width="11.375" style="655" customWidth="1"/>
    <col min="9996" max="9996" width="16.5" style="655" customWidth="1"/>
    <col min="9997" max="9997" width="16.25" style="655" customWidth="1"/>
    <col min="9998" max="10240" width="9" style="655"/>
    <col min="10241" max="10241" width="5.125" style="655" customWidth="1"/>
    <col min="10242" max="10242" width="38.25" style="655" customWidth="1"/>
    <col min="10243" max="10245" width="11" style="655" customWidth="1"/>
    <col min="10246" max="10246" width="11.75" style="655" customWidth="1"/>
    <col min="10247" max="10247" width="15.25" style="655" customWidth="1"/>
    <col min="10248" max="10248" width="14.375" style="655" customWidth="1"/>
    <col min="10249" max="10249" width="13.75" style="655" customWidth="1"/>
    <col min="10250" max="10250" width="14.125" style="655" customWidth="1"/>
    <col min="10251" max="10251" width="11.375" style="655" customWidth="1"/>
    <col min="10252" max="10252" width="16.5" style="655" customWidth="1"/>
    <col min="10253" max="10253" width="16.25" style="655" customWidth="1"/>
    <col min="10254" max="10496" width="9" style="655"/>
    <col min="10497" max="10497" width="5.125" style="655" customWidth="1"/>
    <col min="10498" max="10498" width="38.25" style="655" customWidth="1"/>
    <col min="10499" max="10501" width="11" style="655" customWidth="1"/>
    <col min="10502" max="10502" width="11.75" style="655" customWidth="1"/>
    <col min="10503" max="10503" width="15.25" style="655" customWidth="1"/>
    <col min="10504" max="10504" width="14.375" style="655" customWidth="1"/>
    <col min="10505" max="10505" width="13.75" style="655" customWidth="1"/>
    <col min="10506" max="10506" width="14.125" style="655" customWidth="1"/>
    <col min="10507" max="10507" width="11.375" style="655" customWidth="1"/>
    <col min="10508" max="10508" width="16.5" style="655" customWidth="1"/>
    <col min="10509" max="10509" width="16.25" style="655" customWidth="1"/>
    <col min="10510" max="10752" width="9" style="655"/>
    <col min="10753" max="10753" width="5.125" style="655" customWidth="1"/>
    <col min="10754" max="10754" width="38.25" style="655" customWidth="1"/>
    <col min="10755" max="10757" width="11" style="655" customWidth="1"/>
    <col min="10758" max="10758" width="11.75" style="655" customWidth="1"/>
    <col min="10759" max="10759" width="15.25" style="655" customWidth="1"/>
    <col min="10760" max="10760" width="14.375" style="655" customWidth="1"/>
    <col min="10761" max="10761" width="13.75" style="655" customWidth="1"/>
    <col min="10762" max="10762" width="14.125" style="655" customWidth="1"/>
    <col min="10763" max="10763" width="11.375" style="655" customWidth="1"/>
    <col min="10764" max="10764" width="16.5" style="655" customWidth="1"/>
    <col min="10765" max="10765" width="16.25" style="655" customWidth="1"/>
    <col min="10766" max="11008" width="9" style="655"/>
    <col min="11009" max="11009" width="5.125" style="655" customWidth="1"/>
    <col min="11010" max="11010" width="38.25" style="655" customWidth="1"/>
    <col min="11011" max="11013" width="11" style="655" customWidth="1"/>
    <col min="11014" max="11014" width="11.75" style="655" customWidth="1"/>
    <col min="11015" max="11015" width="15.25" style="655" customWidth="1"/>
    <col min="11016" max="11016" width="14.375" style="655" customWidth="1"/>
    <col min="11017" max="11017" width="13.75" style="655" customWidth="1"/>
    <col min="11018" max="11018" width="14.125" style="655" customWidth="1"/>
    <col min="11019" max="11019" width="11.375" style="655" customWidth="1"/>
    <col min="11020" max="11020" width="16.5" style="655" customWidth="1"/>
    <col min="11021" max="11021" width="16.25" style="655" customWidth="1"/>
    <col min="11022" max="11264" width="9" style="655"/>
    <col min="11265" max="11265" width="5.125" style="655" customWidth="1"/>
    <col min="11266" max="11266" width="38.25" style="655" customWidth="1"/>
    <col min="11267" max="11269" width="11" style="655" customWidth="1"/>
    <col min="11270" max="11270" width="11.75" style="655" customWidth="1"/>
    <col min="11271" max="11271" width="15.25" style="655" customWidth="1"/>
    <col min="11272" max="11272" width="14.375" style="655" customWidth="1"/>
    <col min="11273" max="11273" width="13.75" style="655" customWidth="1"/>
    <col min="11274" max="11274" width="14.125" style="655" customWidth="1"/>
    <col min="11275" max="11275" width="11.375" style="655" customWidth="1"/>
    <col min="11276" max="11276" width="16.5" style="655" customWidth="1"/>
    <col min="11277" max="11277" width="16.25" style="655" customWidth="1"/>
    <col min="11278" max="11520" width="9" style="655"/>
    <col min="11521" max="11521" width="5.125" style="655" customWidth="1"/>
    <col min="11522" max="11522" width="38.25" style="655" customWidth="1"/>
    <col min="11523" max="11525" width="11" style="655" customWidth="1"/>
    <col min="11526" max="11526" width="11.75" style="655" customWidth="1"/>
    <col min="11527" max="11527" width="15.25" style="655" customWidth="1"/>
    <col min="11528" max="11528" width="14.375" style="655" customWidth="1"/>
    <col min="11529" max="11529" width="13.75" style="655" customWidth="1"/>
    <col min="11530" max="11530" width="14.125" style="655" customWidth="1"/>
    <col min="11531" max="11531" width="11.375" style="655" customWidth="1"/>
    <col min="11532" max="11532" width="16.5" style="655" customWidth="1"/>
    <col min="11533" max="11533" width="16.25" style="655" customWidth="1"/>
    <col min="11534" max="11776" width="9" style="655"/>
    <col min="11777" max="11777" width="5.125" style="655" customWidth="1"/>
    <col min="11778" max="11778" width="38.25" style="655" customWidth="1"/>
    <col min="11779" max="11781" width="11" style="655" customWidth="1"/>
    <col min="11782" max="11782" width="11.75" style="655" customWidth="1"/>
    <col min="11783" max="11783" width="15.25" style="655" customWidth="1"/>
    <col min="11784" max="11784" width="14.375" style="655" customWidth="1"/>
    <col min="11785" max="11785" width="13.75" style="655" customWidth="1"/>
    <col min="11786" max="11786" width="14.125" style="655" customWidth="1"/>
    <col min="11787" max="11787" width="11.375" style="655" customWidth="1"/>
    <col min="11788" max="11788" width="16.5" style="655" customWidth="1"/>
    <col min="11789" max="11789" width="16.25" style="655" customWidth="1"/>
    <col min="11790" max="12032" width="9" style="655"/>
    <col min="12033" max="12033" width="5.125" style="655" customWidth="1"/>
    <col min="12034" max="12034" width="38.25" style="655" customWidth="1"/>
    <col min="12035" max="12037" width="11" style="655" customWidth="1"/>
    <col min="12038" max="12038" width="11.75" style="655" customWidth="1"/>
    <col min="12039" max="12039" width="15.25" style="655" customWidth="1"/>
    <col min="12040" max="12040" width="14.375" style="655" customWidth="1"/>
    <col min="12041" max="12041" width="13.75" style="655" customWidth="1"/>
    <col min="12042" max="12042" width="14.125" style="655" customWidth="1"/>
    <col min="12043" max="12043" width="11.375" style="655" customWidth="1"/>
    <col min="12044" max="12044" width="16.5" style="655" customWidth="1"/>
    <col min="12045" max="12045" width="16.25" style="655" customWidth="1"/>
    <col min="12046" max="12288" width="9" style="655"/>
    <col min="12289" max="12289" width="5.125" style="655" customWidth="1"/>
    <col min="12290" max="12290" width="38.25" style="655" customWidth="1"/>
    <col min="12291" max="12293" width="11" style="655" customWidth="1"/>
    <col min="12294" max="12294" width="11.75" style="655" customWidth="1"/>
    <col min="12295" max="12295" width="15.25" style="655" customWidth="1"/>
    <col min="12296" max="12296" width="14.375" style="655" customWidth="1"/>
    <col min="12297" max="12297" width="13.75" style="655" customWidth="1"/>
    <col min="12298" max="12298" width="14.125" style="655" customWidth="1"/>
    <col min="12299" max="12299" width="11.375" style="655" customWidth="1"/>
    <col min="12300" max="12300" width="16.5" style="655" customWidth="1"/>
    <col min="12301" max="12301" width="16.25" style="655" customWidth="1"/>
    <col min="12302" max="12544" width="9" style="655"/>
    <col min="12545" max="12545" width="5.125" style="655" customWidth="1"/>
    <col min="12546" max="12546" width="38.25" style="655" customWidth="1"/>
    <col min="12547" max="12549" width="11" style="655" customWidth="1"/>
    <col min="12550" max="12550" width="11.75" style="655" customWidth="1"/>
    <col min="12551" max="12551" width="15.25" style="655" customWidth="1"/>
    <col min="12552" max="12552" width="14.375" style="655" customWidth="1"/>
    <col min="12553" max="12553" width="13.75" style="655" customWidth="1"/>
    <col min="12554" max="12554" width="14.125" style="655" customWidth="1"/>
    <col min="12555" max="12555" width="11.375" style="655" customWidth="1"/>
    <col min="12556" max="12556" width="16.5" style="655" customWidth="1"/>
    <col min="12557" max="12557" width="16.25" style="655" customWidth="1"/>
    <col min="12558" max="12800" width="9" style="655"/>
    <col min="12801" max="12801" width="5.125" style="655" customWidth="1"/>
    <col min="12802" max="12802" width="38.25" style="655" customWidth="1"/>
    <col min="12803" max="12805" width="11" style="655" customWidth="1"/>
    <col min="12806" max="12806" width="11.75" style="655" customWidth="1"/>
    <col min="12807" max="12807" width="15.25" style="655" customWidth="1"/>
    <col min="12808" max="12808" width="14.375" style="655" customWidth="1"/>
    <col min="12809" max="12809" width="13.75" style="655" customWidth="1"/>
    <col min="12810" max="12810" width="14.125" style="655" customWidth="1"/>
    <col min="12811" max="12811" width="11.375" style="655" customWidth="1"/>
    <col min="12812" max="12812" width="16.5" style="655" customWidth="1"/>
    <col min="12813" max="12813" width="16.25" style="655" customWidth="1"/>
    <col min="12814" max="13056" width="9" style="655"/>
    <col min="13057" max="13057" width="5.125" style="655" customWidth="1"/>
    <col min="13058" max="13058" width="38.25" style="655" customWidth="1"/>
    <col min="13059" max="13061" width="11" style="655" customWidth="1"/>
    <col min="13062" max="13062" width="11.75" style="655" customWidth="1"/>
    <col min="13063" max="13063" width="15.25" style="655" customWidth="1"/>
    <col min="13064" max="13064" width="14.375" style="655" customWidth="1"/>
    <col min="13065" max="13065" width="13.75" style="655" customWidth="1"/>
    <col min="13066" max="13066" width="14.125" style="655" customWidth="1"/>
    <col min="13067" max="13067" width="11.375" style="655" customWidth="1"/>
    <col min="13068" max="13068" width="16.5" style="655" customWidth="1"/>
    <col min="13069" max="13069" width="16.25" style="655" customWidth="1"/>
    <col min="13070" max="13312" width="9" style="655"/>
    <col min="13313" max="13313" width="5.125" style="655" customWidth="1"/>
    <col min="13314" max="13314" width="38.25" style="655" customWidth="1"/>
    <col min="13315" max="13317" width="11" style="655" customWidth="1"/>
    <col min="13318" max="13318" width="11.75" style="655" customWidth="1"/>
    <col min="13319" max="13319" width="15.25" style="655" customWidth="1"/>
    <col min="13320" max="13320" width="14.375" style="655" customWidth="1"/>
    <col min="13321" max="13321" width="13.75" style="655" customWidth="1"/>
    <col min="13322" max="13322" width="14.125" style="655" customWidth="1"/>
    <col min="13323" max="13323" width="11.375" style="655" customWidth="1"/>
    <col min="13324" max="13324" width="16.5" style="655" customWidth="1"/>
    <col min="13325" max="13325" width="16.25" style="655" customWidth="1"/>
    <col min="13326" max="13568" width="9" style="655"/>
    <col min="13569" max="13569" width="5.125" style="655" customWidth="1"/>
    <col min="13570" max="13570" width="38.25" style="655" customWidth="1"/>
    <col min="13571" max="13573" width="11" style="655" customWidth="1"/>
    <col min="13574" max="13574" width="11.75" style="655" customWidth="1"/>
    <col min="13575" max="13575" width="15.25" style="655" customWidth="1"/>
    <col min="13576" max="13576" width="14.375" style="655" customWidth="1"/>
    <col min="13577" max="13577" width="13.75" style="655" customWidth="1"/>
    <col min="13578" max="13578" width="14.125" style="655" customWidth="1"/>
    <col min="13579" max="13579" width="11.375" style="655" customWidth="1"/>
    <col min="13580" max="13580" width="16.5" style="655" customWidth="1"/>
    <col min="13581" max="13581" width="16.25" style="655" customWidth="1"/>
    <col min="13582" max="13824" width="9" style="655"/>
    <col min="13825" max="13825" width="5.125" style="655" customWidth="1"/>
    <col min="13826" max="13826" width="38.25" style="655" customWidth="1"/>
    <col min="13827" max="13829" width="11" style="655" customWidth="1"/>
    <col min="13830" max="13830" width="11.75" style="655" customWidth="1"/>
    <col min="13831" max="13831" width="15.25" style="655" customWidth="1"/>
    <col min="13832" max="13832" width="14.375" style="655" customWidth="1"/>
    <col min="13833" max="13833" width="13.75" style="655" customWidth="1"/>
    <col min="13834" max="13834" width="14.125" style="655" customWidth="1"/>
    <col min="13835" max="13835" width="11.375" style="655" customWidth="1"/>
    <col min="13836" max="13836" width="16.5" style="655" customWidth="1"/>
    <col min="13837" max="13837" width="16.25" style="655" customWidth="1"/>
    <col min="13838" max="14080" width="9" style="655"/>
    <col min="14081" max="14081" width="5.125" style="655" customWidth="1"/>
    <col min="14082" max="14082" width="38.25" style="655" customWidth="1"/>
    <col min="14083" max="14085" width="11" style="655" customWidth="1"/>
    <col min="14086" max="14086" width="11.75" style="655" customWidth="1"/>
    <col min="14087" max="14087" width="15.25" style="655" customWidth="1"/>
    <col min="14088" max="14088" width="14.375" style="655" customWidth="1"/>
    <col min="14089" max="14089" width="13.75" style="655" customWidth="1"/>
    <col min="14090" max="14090" width="14.125" style="655" customWidth="1"/>
    <col min="14091" max="14091" width="11.375" style="655" customWidth="1"/>
    <col min="14092" max="14092" width="16.5" style="655" customWidth="1"/>
    <col min="14093" max="14093" width="16.25" style="655" customWidth="1"/>
    <col min="14094" max="14336" width="9" style="655"/>
    <col min="14337" max="14337" width="5.125" style="655" customWidth="1"/>
    <col min="14338" max="14338" width="38.25" style="655" customWidth="1"/>
    <col min="14339" max="14341" width="11" style="655" customWidth="1"/>
    <col min="14342" max="14342" width="11.75" style="655" customWidth="1"/>
    <col min="14343" max="14343" width="15.25" style="655" customWidth="1"/>
    <col min="14344" max="14344" width="14.375" style="655" customWidth="1"/>
    <col min="14345" max="14345" width="13.75" style="655" customWidth="1"/>
    <col min="14346" max="14346" width="14.125" style="655" customWidth="1"/>
    <col min="14347" max="14347" width="11.375" style="655" customWidth="1"/>
    <col min="14348" max="14348" width="16.5" style="655" customWidth="1"/>
    <col min="14349" max="14349" width="16.25" style="655" customWidth="1"/>
    <col min="14350" max="14592" width="9" style="655"/>
    <col min="14593" max="14593" width="5.125" style="655" customWidth="1"/>
    <col min="14594" max="14594" width="38.25" style="655" customWidth="1"/>
    <col min="14595" max="14597" width="11" style="655" customWidth="1"/>
    <col min="14598" max="14598" width="11.75" style="655" customWidth="1"/>
    <col min="14599" max="14599" width="15.25" style="655" customWidth="1"/>
    <col min="14600" max="14600" width="14.375" style="655" customWidth="1"/>
    <col min="14601" max="14601" width="13.75" style="655" customWidth="1"/>
    <col min="14602" max="14602" width="14.125" style="655" customWidth="1"/>
    <col min="14603" max="14603" width="11.375" style="655" customWidth="1"/>
    <col min="14604" max="14604" width="16.5" style="655" customWidth="1"/>
    <col min="14605" max="14605" width="16.25" style="655" customWidth="1"/>
    <col min="14606" max="14848" width="9" style="655"/>
    <col min="14849" max="14849" width="5.125" style="655" customWidth="1"/>
    <col min="14850" max="14850" width="38.25" style="655" customWidth="1"/>
    <col min="14851" max="14853" width="11" style="655" customWidth="1"/>
    <col min="14854" max="14854" width="11.75" style="655" customWidth="1"/>
    <col min="14855" max="14855" width="15.25" style="655" customWidth="1"/>
    <col min="14856" max="14856" width="14.375" style="655" customWidth="1"/>
    <col min="14857" max="14857" width="13.75" style="655" customWidth="1"/>
    <col min="14858" max="14858" width="14.125" style="655" customWidth="1"/>
    <col min="14859" max="14859" width="11.375" style="655" customWidth="1"/>
    <col min="14860" max="14860" width="16.5" style="655" customWidth="1"/>
    <col min="14861" max="14861" width="16.25" style="655" customWidth="1"/>
    <col min="14862" max="15104" width="9" style="655"/>
    <col min="15105" max="15105" width="5.125" style="655" customWidth="1"/>
    <col min="15106" max="15106" width="38.25" style="655" customWidth="1"/>
    <col min="15107" max="15109" width="11" style="655" customWidth="1"/>
    <col min="15110" max="15110" width="11.75" style="655" customWidth="1"/>
    <col min="15111" max="15111" width="15.25" style="655" customWidth="1"/>
    <col min="15112" max="15112" width="14.375" style="655" customWidth="1"/>
    <col min="15113" max="15113" width="13.75" style="655" customWidth="1"/>
    <col min="15114" max="15114" width="14.125" style="655" customWidth="1"/>
    <col min="15115" max="15115" width="11.375" style="655" customWidth="1"/>
    <col min="15116" max="15116" width="16.5" style="655" customWidth="1"/>
    <col min="15117" max="15117" width="16.25" style="655" customWidth="1"/>
    <col min="15118" max="15360" width="9" style="655"/>
    <col min="15361" max="15361" width="5.125" style="655" customWidth="1"/>
    <col min="15362" max="15362" width="38.25" style="655" customWidth="1"/>
    <col min="15363" max="15365" width="11" style="655" customWidth="1"/>
    <col min="15366" max="15366" width="11.75" style="655" customWidth="1"/>
    <col min="15367" max="15367" width="15.25" style="655" customWidth="1"/>
    <col min="15368" max="15368" width="14.375" style="655" customWidth="1"/>
    <col min="15369" max="15369" width="13.75" style="655" customWidth="1"/>
    <col min="15370" max="15370" width="14.125" style="655" customWidth="1"/>
    <col min="15371" max="15371" width="11.375" style="655" customWidth="1"/>
    <col min="15372" max="15372" width="16.5" style="655" customWidth="1"/>
    <col min="15373" max="15373" width="16.25" style="655" customWidth="1"/>
    <col min="15374" max="15616" width="9" style="655"/>
    <col min="15617" max="15617" width="5.125" style="655" customWidth="1"/>
    <col min="15618" max="15618" width="38.25" style="655" customWidth="1"/>
    <col min="15619" max="15621" width="11" style="655" customWidth="1"/>
    <col min="15622" max="15622" width="11.75" style="655" customWidth="1"/>
    <col min="15623" max="15623" width="15.25" style="655" customWidth="1"/>
    <col min="15624" max="15624" width="14.375" style="655" customWidth="1"/>
    <col min="15625" max="15625" width="13.75" style="655" customWidth="1"/>
    <col min="15626" max="15626" width="14.125" style="655" customWidth="1"/>
    <col min="15627" max="15627" width="11.375" style="655" customWidth="1"/>
    <col min="15628" max="15628" width="16.5" style="655" customWidth="1"/>
    <col min="15629" max="15629" width="16.25" style="655" customWidth="1"/>
    <col min="15630" max="15872" width="9" style="655"/>
    <col min="15873" max="15873" width="5.125" style="655" customWidth="1"/>
    <col min="15874" max="15874" width="38.25" style="655" customWidth="1"/>
    <col min="15875" max="15877" width="11" style="655" customWidth="1"/>
    <col min="15878" max="15878" width="11.75" style="655" customWidth="1"/>
    <col min="15879" max="15879" width="15.25" style="655" customWidth="1"/>
    <col min="15880" max="15880" width="14.375" style="655" customWidth="1"/>
    <col min="15881" max="15881" width="13.75" style="655" customWidth="1"/>
    <col min="15882" max="15882" width="14.125" style="655" customWidth="1"/>
    <col min="15883" max="15883" width="11.375" style="655" customWidth="1"/>
    <col min="15884" max="15884" width="16.5" style="655" customWidth="1"/>
    <col min="15885" max="15885" width="16.25" style="655" customWidth="1"/>
    <col min="15886" max="16128" width="9" style="655"/>
    <col min="16129" max="16129" width="5.125" style="655" customWidth="1"/>
    <col min="16130" max="16130" width="38.25" style="655" customWidth="1"/>
    <col min="16131" max="16133" width="11" style="655" customWidth="1"/>
    <col min="16134" max="16134" width="11.75" style="655" customWidth="1"/>
    <col min="16135" max="16135" width="15.25" style="655" customWidth="1"/>
    <col min="16136" max="16136" width="14.375" style="655" customWidth="1"/>
    <col min="16137" max="16137" width="13.75" style="655" customWidth="1"/>
    <col min="16138" max="16138" width="14.125" style="655" customWidth="1"/>
    <col min="16139" max="16139" width="11.375" style="655" customWidth="1"/>
    <col min="16140" max="16140" width="16.5" style="655" customWidth="1"/>
    <col min="16141" max="16141" width="16.25" style="655" customWidth="1"/>
    <col min="16142" max="16384" width="9" style="655"/>
  </cols>
  <sheetData>
    <row r="1" spans="1:15">
      <c r="A1" s="654" t="s">
        <v>3019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ht="24" customHeight="1">
      <c r="A3" s="837" t="s">
        <v>4</v>
      </c>
      <c r="B3" s="714" t="s">
        <v>5</v>
      </c>
      <c r="C3" s="715" t="s">
        <v>7</v>
      </c>
      <c r="D3" s="715" t="s">
        <v>2006</v>
      </c>
      <c r="E3" s="715" t="s">
        <v>2223</v>
      </c>
      <c r="F3" s="715" t="s">
        <v>8</v>
      </c>
      <c r="G3" s="715" t="s">
        <v>9</v>
      </c>
      <c r="H3" s="715" t="s">
        <v>10</v>
      </c>
      <c r="I3" s="715" t="s">
        <v>11</v>
      </c>
      <c r="J3" s="715" t="s">
        <v>12</v>
      </c>
      <c r="K3" s="716" t="s">
        <v>13</v>
      </c>
      <c r="L3" s="717"/>
      <c r="M3" s="715" t="s">
        <v>14</v>
      </c>
      <c r="N3" s="716" t="s">
        <v>15</v>
      </c>
      <c r="O3" s="717"/>
    </row>
    <row r="4" spans="1:15" ht="24" customHeight="1">
      <c r="A4" s="838"/>
      <c r="B4" s="719"/>
      <c r="C4" s="720"/>
      <c r="D4" s="720"/>
      <c r="E4" s="720"/>
      <c r="F4" s="720"/>
      <c r="G4" s="720"/>
      <c r="H4" s="720"/>
      <c r="I4" s="720"/>
      <c r="J4" s="720"/>
      <c r="K4" s="715" t="s">
        <v>6</v>
      </c>
      <c r="L4" s="715" t="s">
        <v>16</v>
      </c>
      <c r="M4" s="720"/>
      <c r="N4" s="715" t="s">
        <v>6</v>
      </c>
      <c r="O4" s="715" t="s">
        <v>16</v>
      </c>
    </row>
    <row r="5" spans="1:15">
      <c r="A5" s="839"/>
      <c r="B5" s="721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</row>
    <row r="6" spans="1:15">
      <c r="A6" s="840">
        <v>1</v>
      </c>
      <c r="B6" s="878" t="s">
        <v>2984</v>
      </c>
      <c r="C6" s="725" t="s">
        <v>358</v>
      </c>
      <c r="D6" s="879">
        <v>0</v>
      </c>
      <c r="E6" s="880">
        <v>6</v>
      </c>
      <c r="F6" s="881">
        <v>250</v>
      </c>
      <c r="G6" s="879">
        <v>1</v>
      </c>
      <c r="H6" s="879">
        <v>1</v>
      </c>
      <c r="I6" s="879">
        <v>2</v>
      </c>
      <c r="J6" s="879">
        <v>2</v>
      </c>
      <c r="K6" s="880">
        <f>J6+I6+H6+G6</f>
        <v>6</v>
      </c>
      <c r="L6" s="881">
        <f>+F6*K6</f>
        <v>1500</v>
      </c>
      <c r="M6" s="882">
        <f>L6</f>
        <v>1500</v>
      </c>
      <c r="N6" s="834"/>
      <c r="O6" s="730"/>
    </row>
    <row r="7" spans="1:15">
      <c r="A7" s="840">
        <v>2</v>
      </c>
      <c r="B7" s="883" t="s">
        <v>2985</v>
      </c>
      <c r="C7" s="725" t="s">
        <v>225</v>
      </c>
      <c r="D7" s="879">
        <v>0</v>
      </c>
      <c r="E7" s="880">
        <v>1</v>
      </c>
      <c r="F7" s="729">
        <v>850</v>
      </c>
      <c r="G7" s="742">
        <v>1</v>
      </c>
      <c r="H7" s="742">
        <v>0</v>
      </c>
      <c r="I7" s="742">
        <v>0</v>
      </c>
      <c r="J7" s="742">
        <v>0</v>
      </c>
      <c r="K7" s="880">
        <f t="shared" ref="K7:K35" si="0">J7+I7+H7+G7</f>
        <v>1</v>
      </c>
      <c r="L7" s="881">
        <f t="shared" ref="L7:L29" si="1">+F7*K7</f>
        <v>850</v>
      </c>
      <c r="M7" s="882">
        <f t="shared" ref="M7:M35" si="2">L7</f>
        <v>850</v>
      </c>
      <c r="N7" s="834"/>
      <c r="O7" s="730"/>
    </row>
    <row r="8" spans="1:15">
      <c r="A8" s="840">
        <v>3</v>
      </c>
      <c r="B8" s="883" t="s">
        <v>2986</v>
      </c>
      <c r="C8" s="725" t="s">
        <v>41</v>
      </c>
      <c r="D8" s="879">
        <v>0</v>
      </c>
      <c r="E8" s="880">
        <v>12</v>
      </c>
      <c r="F8" s="729">
        <v>260</v>
      </c>
      <c r="G8" s="742">
        <v>3</v>
      </c>
      <c r="H8" s="742">
        <v>3</v>
      </c>
      <c r="I8" s="742">
        <v>3</v>
      </c>
      <c r="J8" s="742">
        <v>3</v>
      </c>
      <c r="K8" s="880">
        <f t="shared" si="0"/>
        <v>12</v>
      </c>
      <c r="L8" s="881">
        <f t="shared" si="1"/>
        <v>3120</v>
      </c>
      <c r="M8" s="882">
        <f t="shared" si="2"/>
        <v>3120</v>
      </c>
      <c r="N8" s="834"/>
      <c r="O8" s="730"/>
    </row>
    <row r="9" spans="1:15">
      <c r="A9" s="840">
        <v>4</v>
      </c>
      <c r="B9" s="883" t="s">
        <v>2987</v>
      </c>
      <c r="C9" s="725" t="s">
        <v>519</v>
      </c>
      <c r="D9" s="879">
        <v>0</v>
      </c>
      <c r="E9" s="880">
        <v>10</v>
      </c>
      <c r="F9" s="729">
        <v>850</v>
      </c>
      <c r="G9" s="742">
        <v>2</v>
      </c>
      <c r="H9" s="742">
        <v>2</v>
      </c>
      <c r="I9" s="742">
        <v>2</v>
      </c>
      <c r="J9" s="742">
        <v>3</v>
      </c>
      <c r="K9" s="880">
        <f t="shared" si="0"/>
        <v>9</v>
      </c>
      <c r="L9" s="881">
        <f t="shared" si="1"/>
        <v>7650</v>
      </c>
      <c r="M9" s="882">
        <f t="shared" si="2"/>
        <v>7650</v>
      </c>
      <c r="N9" s="834"/>
      <c r="O9" s="730"/>
    </row>
    <row r="10" spans="1:15">
      <c r="A10" s="840">
        <v>5</v>
      </c>
      <c r="B10" s="883" t="s">
        <v>2988</v>
      </c>
      <c r="C10" s="725" t="s">
        <v>225</v>
      </c>
      <c r="D10" s="879">
        <v>0</v>
      </c>
      <c r="E10" s="880">
        <v>2</v>
      </c>
      <c r="F10" s="729">
        <v>890</v>
      </c>
      <c r="G10" s="742">
        <v>1</v>
      </c>
      <c r="H10" s="742">
        <v>0</v>
      </c>
      <c r="I10" s="742">
        <v>1</v>
      </c>
      <c r="J10" s="742">
        <v>0</v>
      </c>
      <c r="K10" s="880">
        <f t="shared" si="0"/>
        <v>2</v>
      </c>
      <c r="L10" s="881">
        <f t="shared" si="1"/>
        <v>1780</v>
      </c>
      <c r="M10" s="882">
        <f t="shared" si="2"/>
        <v>1780</v>
      </c>
      <c r="N10" s="834"/>
      <c r="O10" s="730"/>
    </row>
    <row r="11" spans="1:15">
      <c r="A11" s="840">
        <v>6</v>
      </c>
      <c r="B11" s="883" t="s">
        <v>2989</v>
      </c>
      <c r="C11" s="725" t="s">
        <v>41</v>
      </c>
      <c r="D11" s="879">
        <v>0</v>
      </c>
      <c r="E11" s="880">
        <v>12</v>
      </c>
      <c r="F11" s="729">
        <v>120</v>
      </c>
      <c r="G11" s="742">
        <v>3</v>
      </c>
      <c r="H11" s="742">
        <v>3</v>
      </c>
      <c r="I11" s="742">
        <v>3</v>
      </c>
      <c r="J11" s="742">
        <v>3</v>
      </c>
      <c r="K11" s="880">
        <f t="shared" si="0"/>
        <v>12</v>
      </c>
      <c r="L11" s="881">
        <f t="shared" si="1"/>
        <v>1440</v>
      </c>
      <c r="M11" s="882">
        <f t="shared" si="2"/>
        <v>1440</v>
      </c>
      <c r="N11" s="834"/>
      <c r="O11" s="730"/>
    </row>
    <row r="12" spans="1:15">
      <c r="A12" s="840">
        <v>7</v>
      </c>
      <c r="B12" s="883" t="s">
        <v>2990</v>
      </c>
      <c r="C12" s="725" t="s">
        <v>358</v>
      </c>
      <c r="D12" s="879">
        <v>0</v>
      </c>
      <c r="E12" s="880">
        <v>6</v>
      </c>
      <c r="F12" s="729">
        <v>160</v>
      </c>
      <c r="G12" s="742">
        <v>1</v>
      </c>
      <c r="H12" s="742">
        <v>1</v>
      </c>
      <c r="I12" s="742">
        <v>2</v>
      </c>
      <c r="J12" s="742">
        <v>2</v>
      </c>
      <c r="K12" s="880">
        <f t="shared" si="0"/>
        <v>6</v>
      </c>
      <c r="L12" s="881">
        <f t="shared" si="1"/>
        <v>960</v>
      </c>
      <c r="M12" s="882">
        <f t="shared" si="2"/>
        <v>960</v>
      </c>
      <c r="N12" s="834"/>
      <c r="O12" s="730"/>
    </row>
    <row r="13" spans="1:15">
      <c r="A13" s="840">
        <v>8</v>
      </c>
      <c r="B13" s="883" t="s">
        <v>2991</v>
      </c>
      <c r="C13" s="725" t="s">
        <v>2234</v>
      </c>
      <c r="D13" s="879">
        <v>0</v>
      </c>
      <c r="E13" s="880">
        <v>6</v>
      </c>
      <c r="F13" s="729">
        <v>240</v>
      </c>
      <c r="G13" s="742">
        <v>2</v>
      </c>
      <c r="H13" s="742">
        <v>2</v>
      </c>
      <c r="I13" s="742">
        <v>1</v>
      </c>
      <c r="J13" s="742">
        <v>1</v>
      </c>
      <c r="K13" s="880">
        <f t="shared" si="0"/>
        <v>6</v>
      </c>
      <c r="L13" s="881">
        <f t="shared" si="1"/>
        <v>1440</v>
      </c>
      <c r="M13" s="882">
        <f t="shared" si="2"/>
        <v>1440</v>
      </c>
      <c r="N13" s="834"/>
      <c r="O13" s="730"/>
    </row>
    <row r="14" spans="1:15">
      <c r="A14" s="840">
        <v>9</v>
      </c>
      <c r="B14" s="883" t="s">
        <v>2992</v>
      </c>
      <c r="C14" s="725" t="s">
        <v>41</v>
      </c>
      <c r="D14" s="879">
        <v>0</v>
      </c>
      <c r="E14" s="880">
        <v>3</v>
      </c>
      <c r="F14" s="729">
        <v>490</v>
      </c>
      <c r="G14" s="742">
        <v>1</v>
      </c>
      <c r="H14" s="742">
        <v>0</v>
      </c>
      <c r="I14" s="742">
        <v>1</v>
      </c>
      <c r="J14" s="742">
        <v>1</v>
      </c>
      <c r="K14" s="880">
        <f t="shared" si="0"/>
        <v>3</v>
      </c>
      <c r="L14" s="881">
        <f t="shared" si="1"/>
        <v>1470</v>
      </c>
      <c r="M14" s="882">
        <f t="shared" si="2"/>
        <v>1470</v>
      </c>
      <c r="N14" s="834"/>
      <c r="O14" s="730"/>
    </row>
    <row r="15" spans="1:15">
      <c r="A15" s="840">
        <v>10</v>
      </c>
      <c r="B15" s="883" t="s">
        <v>2993</v>
      </c>
      <c r="C15" s="725" t="s">
        <v>639</v>
      </c>
      <c r="D15" s="879">
        <v>0</v>
      </c>
      <c r="E15" s="880">
        <v>12</v>
      </c>
      <c r="F15" s="729">
        <v>95</v>
      </c>
      <c r="G15" s="742">
        <v>3</v>
      </c>
      <c r="H15" s="742">
        <v>3</v>
      </c>
      <c r="I15" s="742">
        <v>3</v>
      </c>
      <c r="J15" s="742">
        <v>3</v>
      </c>
      <c r="K15" s="880">
        <f t="shared" si="0"/>
        <v>12</v>
      </c>
      <c r="L15" s="881">
        <f t="shared" si="1"/>
        <v>1140</v>
      </c>
      <c r="M15" s="882">
        <f t="shared" si="2"/>
        <v>1140</v>
      </c>
      <c r="N15" s="834"/>
      <c r="O15" s="730"/>
    </row>
    <row r="16" spans="1:15">
      <c r="A16" s="840">
        <v>11</v>
      </c>
      <c r="B16" s="883" t="s">
        <v>2994</v>
      </c>
      <c r="C16" s="725" t="s">
        <v>2995</v>
      </c>
      <c r="D16" s="879">
        <v>0</v>
      </c>
      <c r="E16" s="880">
        <v>6</v>
      </c>
      <c r="F16" s="729">
        <v>150</v>
      </c>
      <c r="G16" s="742">
        <v>2</v>
      </c>
      <c r="H16" s="742">
        <v>1</v>
      </c>
      <c r="I16" s="742">
        <v>1</v>
      </c>
      <c r="J16" s="742">
        <v>2</v>
      </c>
      <c r="K16" s="880">
        <f t="shared" si="0"/>
        <v>6</v>
      </c>
      <c r="L16" s="881">
        <f t="shared" si="1"/>
        <v>900</v>
      </c>
      <c r="M16" s="882">
        <f t="shared" si="2"/>
        <v>900</v>
      </c>
      <c r="N16" s="834"/>
      <c r="O16" s="730"/>
    </row>
    <row r="17" spans="1:15">
      <c r="A17" s="840">
        <v>12</v>
      </c>
      <c r="B17" s="883" t="s">
        <v>2996</v>
      </c>
      <c r="C17" s="725" t="s">
        <v>21</v>
      </c>
      <c r="D17" s="879">
        <v>0</v>
      </c>
      <c r="E17" s="880">
        <v>2</v>
      </c>
      <c r="F17" s="729">
        <v>95</v>
      </c>
      <c r="G17" s="742">
        <v>1</v>
      </c>
      <c r="H17" s="742">
        <v>0</v>
      </c>
      <c r="I17" s="742">
        <v>1</v>
      </c>
      <c r="J17" s="742">
        <v>0</v>
      </c>
      <c r="K17" s="880">
        <f t="shared" si="0"/>
        <v>2</v>
      </c>
      <c r="L17" s="881">
        <f t="shared" si="1"/>
        <v>190</v>
      </c>
      <c r="M17" s="882">
        <f t="shared" si="2"/>
        <v>190</v>
      </c>
      <c r="N17" s="834"/>
      <c r="O17" s="730"/>
    </row>
    <row r="18" spans="1:15">
      <c r="A18" s="840">
        <v>13</v>
      </c>
      <c r="B18" s="883" t="s">
        <v>2997</v>
      </c>
      <c r="C18" s="725" t="s">
        <v>21</v>
      </c>
      <c r="D18" s="879">
        <v>0</v>
      </c>
      <c r="E18" s="880">
        <v>4</v>
      </c>
      <c r="F18" s="729">
        <v>60</v>
      </c>
      <c r="G18" s="742">
        <v>1</v>
      </c>
      <c r="H18" s="742">
        <v>1</v>
      </c>
      <c r="I18" s="742">
        <v>1</v>
      </c>
      <c r="J18" s="742">
        <v>1</v>
      </c>
      <c r="K18" s="880">
        <f t="shared" si="0"/>
        <v>4</v>
      </c>
      <c r="L18" s="881">
        <f t="shared" si="1"/>
        <v>240</v>
      </c>
      <c r="M18" s="882">
        <f t="shared" si="2"/>
        <v>240</v>
      </c>
      <c r="N18" s="834"/>
      <c r="O18" s="730"/>
    </row>
    <row r="19" spans="1:15">
      <c r="A19" s="840">
        <v>14</v>
      </c>
      <c r="B19" s="883" t="s">
        <v>2998</v>
      </c>
      <c r="C19" s="725" t="s">
        <v>41</v>
      </c>
      <c r="D19" s="879">
        <v>0</v>
      </c>
      <c r="E19" s="880">
        <v>4</v>
      </c>
      <c r="F19" s="729">
        <v>450</v>
      </c>
      <c r="G19" s="742">
        <v>1</v>
      </c>
      <c r="H19" s="742">
        <v>1</v>
      </c>
      <c r="I19" s="742">
        <v>1</v>
      </c>
      <c r="J19" s="742">
        <v>1</v>
      </c>
      <c r="K19" s="880">
        <f t="shared" si="0"/>
        <v>4</v>
      </c>
      <c r="L19" s="881">
        <f t="shared" si="1"/>
        <v>1800</v>
      </c>
      <c r="M19" s="882">
        <f t="shared" si="2"/>
        <v>1800</v>
      </c>
      <c r="N19" s="834"/>
      <c r="O19" s="730"/>
    </row>
    <row r="20" spans="1:15">
      <c r="A20" s="840">
        <v>15</v>
      </c>
      <c r="B20" s="883" t="s">
        <v>2999</v>
      </c>
      <c r="C20" s="725" t="s">
        <v>2234</v>
      </c>
      <c r="D20" s="879">
        <v>0</v>
      </c>
      <c r="E20" s="880">
        <v>2</v>
      </c>
      <c r="F20" s="729">
        <v>400</v>
      </c>
      <c r="G20" s="742">
        <v>1</v>
      </c>
      <c r="H20" s="742">
        <v>0</v>
      </c>
      <c r="I20" s="742">
        <v>1</v>
      </c>
      <c r="J20" s="742">
        <v>0</v>
      </c>
      <c r="K20" s="880">
        <f t="shared" si="0"/>
        <v>2</v>
      </c>
      <c r="L20" s="881">
        <f t="shared" si="1"/>
        <v>800</v>
      </c>
      <c r="M20" s="882">
        <f t="shared" si="2"/>
        <v>800</v>
      </c>
      <c r="N20" s="834"/>
      <c r="O20" s="730"/>
    </row>
    <row r="21" spans="1:15">
      <c r="A21" s="840">
        <v>16</v>
      </c>
      <c r="B21" s="883" t="s">
        <v>3000</v>
      </c>
      <c r="C21" s="725" t="s">
        <v>2234</v>
      </c>
      <c r="D21" s="879">
        <v>0</v>
      </c>
      <c r="E21" s="880">
        <v>2</v>
      </c>
      <c r="F21" s="729">
        <v>150</v>
      </c>
      <c r="G21" s="742">
        <v>1</v>
      </c>
      <c r="H21" s="742">
        <v>0</v>
      </c>
      <c r="I21" s="742">
        <v>1</v>
      </c>
      <c r="J21" s="742">
        <v>0</v>
      </c>
      <c r="K21" s="880">
        <f t="shared" si="0"/>
        <v>2</v>
      </c>
      <c r="L21" s="881">
        <f t="shared" si="1"/>
        <v>300</v>
      </c>
      <c r="M21" s="882">
        <f t="shared" si="2"/>
        <v>300</v>
      </c>
      <c r="N21" s="834"/>
      <c r="O21" s="730"/>
    </row>
    <row r="22" spans="1:15">
      <c r="A22" s="840">
        <v>17</v>
      </c>
      <c r="B22" s="883" t="s">
        <v>3001</v>
      </c>
      <c r="C22" s="725" t="s">
        <v>2234</v>
      </c>
      <c r="D22" s="879">
        <v>0</v>
      </c>
      <c r="E22" s="880">
        <v>2</v>
      </c>
      <c r="F22" s="729">
        <v>400</v>
      </c>
      <c r="G22" s="742">
        <v>1</v>
      </c>
      <c r="H22" s="742">
        <v>0</v>
      </c>
      <c r="I22" s="742">
        <v>1</v>
      </c>
      <c r="J22" s="742">
        <v>0</v>
      </c>
      <c r="K22" s="880">
        <f t="shared" si="0"/>
        <v>2</v>
      </c>
      <c r="L22" s="881">
        <f t="shared" si="1"/>
        <v>800</v>
      </c>
      <c r="M22" s="882">
        <f t="shared" si="2"/>
        <v>800</v>
      </c>
      <c r="N22" s="834"/>
      <c r="O22" s="730"/>
    </row>
    <row r="23" spans="1:15">
      <c r="A23" s="840">
        <v>18</v>
      </c>
      <c r="B23" s="883" t="s">
        <v>3002</v>
      </c>
      <c r="C23" s="725" t="s">
        <v>21</v>
      </c>
      <c r="D23" s="879">
        <v>0</v>
      </c>
      <c r="E23" s="880">
        <v>4</v>
      </c>
      <c r="F23" s="729">
        <v>800</v>
      </c>
      <c r="G23" s="742">
        <v>1</v>
      </c>
      <c r="H23" s="742">
        <v>1</v>
      </c>
      <c r="I23" s="742">
        <v>1</v>
      </c>
      <c r="J23" s="742">
        <v>1</v>
      </c>
      <c r="K23" s="880">
        <f t="shared" si="0"/>
        <v>4</v>
      </c>
      <c r="L23" s="881">
        <f t="shared" si="1"/>
        <v>3200</v>
      </c>
      <c r="M23" s="882">
        <f t="shared" si="2"/>
        <v>3200</v>
      </c>
      <c r="N23" s="834"/>
      <c r="O23" s="730"/>
    </row>
    <row r="24" spans="1:15">
      <c r="A24" s="840">
        <v>19</v>
      </c>
      <c r="B24" s="883" t="s">
        <v>3003</v>
      </c>
      <c r="C24" s="725" t="s">
        <v>21</v>
      </c>
      <c r="D24" s="879">
        <v>0</v>
      </c>
      <c r="E24" s="880">
        <v>1</v>
      </c>
      <c r="F24" s="729">
        <v>350</v>
      </c>
      <c r="G24" s="879">
        <v>1</v>
      </c>
      <c r="H24" s="879">
        <v>0</v>
      </c>
      <c r="I24" s="879">
        <v>0</v>
      </c>
      <c r="J24" s="879">
        <v>0</v>
      </c>
      <c r="K24" s="880">
        <f t="shared" si="0"/>
        <v>1</v>
      </c>
      <c r="L24" s="881">
        <f t="shared" si="1"/>
        <v>350</v>
      </c>
      <c r="M24" s="882">
        <f t="shared" si="2"/>
        <v>350</v>
      </c>
      <c r="N24" s="834"/>
      <c r="O24" s="730"/>
    </row>
    <row r="25" spans="1:15">
      <c r="A25" s="840">
        <v>20</v>
      </c>
      <c r="B25" s="883" t="s">
        <v>3004</v>
      </c>
      <c r="C25" s="725" t="s">
        <v>21</v>
      </c>
      <c r="D25" s="879">
        <v>0</v>
      </c>
      <c r="E25" s="880">
        <v>1</v>
      </c>
      <c r="F25" s="729">
        <v>2000</v>
      </c>
      <c r="G25" s="742">
        <v>1</v>
      </c>
      <c r="H25" s="879">
        <v>0</v>
      </c>
      <c r="I25" s="742">
        <v>0</v>
      </c>
      <c r="J25" s="742">
        <v>0</v>
      </c>
      <c r="K25" s="880">
        <f t="shared" si="0"/>
        <v>1</v>
      </c>
      <c r="L25" s="881">
        <f t="shared" si="1"/>
        <v>2000</v>
      </c>
      <c r="M25" s="882">
        <f t="shared" si="2"/>
        <v>2000</v>
      </c>
      <c r="N25" s="834"/>
      <c r="O25" s="730"/>
    </row>
    <row r="26" spans="1:15">
      <c r="A26" s="840">
        <v>21</v>
      </c>
      <c r="B26" s="883" t="s">
        <v>3005</v>
      </c>
      <c r="C26" s="725" t="s">
        <v>41</v>
      </c>
      <c r="D26" s="879">
        <v>1</v>
      </c>
      <c r="E26" s="880">
        <v>1</v>
      </c>
      <c r="F26" s="729">
        <v>4000</v>
      </c>
      <c r="G26" s="742">
        <v>0</v>
      </c>
      <c r="H26" s="879">
        <v>0</v>
      </c>
      <c r="I26" s="742">
        <v>1</v>
      </c>
      <c r="J26" s="742">
        <v>0</v>
      </c>
      <c r="K26" s="880">
        <f t="shared" si="0"/>
        <v>1</v>
      </c>
      <c r="L26" s="881">
        <f t="shared" si="1"/>
        <v>4000</v>
      </c>
      <c r="M26" s="882">
        <f t="shared" si="2"/>
        <v>4000</v>
      </c>
      <c r="N26" s="834"/>
      <c r="O26" s="730"/>
    </row>
    <row r="27" spans="1:15">
      <c r="A27" s="840">
        <v>22</v>
      </c>
      <c r="B27" s="883" t="s">
        <v>3006</v>
      </c>
      <c r="C27" s="725" t="s">
        <v>25</v>
      </c>
      <c r="D27" s="879">
        <v>2</v>
      </c>
      <c r="E27" s="880">
        <v>1</v>
      </c>
      <c r="F27" s="729">
        <v>4500</v>
      </c>
      <c r="G27" s="742">
        <v>0</v>
      </c>
      <c r="H27" s="879">
        <v>0</v>
      </c>
      <c r="I27" s="742">
        <v>1</v>
      </c>
      <c r="J27" s="742">
        <v>0</v>
      </c>
      <c r="K27" s="880">
        <f t="shared" si="0"/>
        <v>1</v>
      </c>
      <c r="L27" s="881">
        <f t="shared" si="1"/>
        <v>4500</v>
      </c>
      <c r="M27" s="882">
        <f t="shared" si="2"/>
        <v>4500</v>
      </c>
      <c r="N27" s="834"/>
      <c r="O27" s="730"/>
    </row>
    <row r="28" spans="1:15">
      <c r="A28" s="840">
        <v>23</v>
      </c>
      <c r="B28" s="883" t="s">
        <v>3007</v>
      </c>
      <c r="C28" s="725" t="s">
        <v>25</v>
      </c>
      <c r="D28" s="879">
        <v>3</v>
      </c>
      <c r="E28" s="880">
        <v>1</v>
      </c>
      <c r="F28" s="729">
        <v>6000</v>
      </c>
      <c r="G28" s="742">
        <v>0</v>
      </c>
      <c r="H28" s="879">
        <v>0</v>
      </c>
      <c r="I28" s="742">
        <v>1</v>
      </c>
      <c r="J28" s="742">
        <v>0</v>
      </c>
      <c r="K28" s="880">
        <f t="shared" si="0"/>
        <v>1</v>
      </c>
      <c r="L28" s="881">
        <f t="shared" si="1"/>
        <v>6000</v>
      </c>
      <c r="M28" s="882">
        <f t="shared" si="2"/>
        <v>6000</v>
      </c>
      <c r="N28" s="834"/>
      <c r="O28" s="730"/>
    </row>
    <row r="29" spans="1:15">
      <c r="A29" s="840">
        <v>24</v>
      </c>
      <c r="B29" s="883" t="s">
        <v>3008</v>
      </c>
      <c r="C29" s="725" t="s">
        <v>25</v>
      </c>
      <c r="D29" s="879">
        <v>4</v>
      </c>
      <c r="E29" s="880">
        <v>1</v>
      </c>
      <c r="F29" s="729">
        <v>5000</v>
      </c>
      <c r="G29" s="742">
        <v>0</v>
      </c>
      <c r="H29" s="879">
        <v>0</v>
      </c>
      <c r="I29" s="742">
        <v>1</v>
      </c>
      <c r="J29" s="742">
        <v>0</v>
      </c>
      <c r="K29" s="880">
        <f t="shared" si="0"/>
        <v>1</v>
      </c>
      <c r="L29" s="881">
        <f t="shared" si="1"/>
        <v>5000</v>
      </c>
      <c r="M29" s="882">
        <f t="shared" si="2"/>
        <v>5000</v>
      </c>
      <c r="N29" s="834"/>
      <c r="O29" s="730"/>
    </row>
    <row r="30" spans="1:15">
      <c r="A30" s="840">
        <v>25</v>
      </c>
      <c r="B30" s="785" t="s">
        <v>3009</v>
      </c>
      <c r="C30" s="754" t="s">
        <v>2700</v>
      </c>
      <c r="D30" s="884" t="s">
        <v>1270</v>
      </c>
      <c r="E30" s="754">
        <v>5</v>
      </c>
      <c r="F30" s="885">
        <f t="shared" ref="F30:F35" si="3">L30/E30</f>
        <v>900</v>
      </c>
      <c r="G30" s="742">
        <v>0</v>
      </c>
      <c r="H30" s="879">
        <v>0</v>
      </c>
      <c r="I30" s="754">
        <v>3</v>
      </c>
      <c r="J30" s="754">
        <v>2</v>
      </c>
      <c r="K30" s="880">
        <f t="shared" si="0"/>
        <v>5</v>
      </c>
      <c r="L30" s="751">
        <v>4500</v>
      </c>
      <c r="M30" s="882">
        <f t="shared" si="2"/>
        <v>4500</v>
      </c>
      <c r="N30" s="834"/>
      <c r="O30" s="730"/>
    </row>
    <row r="31" spans="1:15">
      <c r="A31" s="840">
        <v>26</v>
      </c>
      <c r="B31" s="785" t="s">
        <v>3010</v>
      </c>
      <c r="C31" s="754" t="s">
        <v>2593</v>
      </c>
      <c r="D31" s="884" t="s">
        <v>1270</v>
      </c>
      <c r="E31" s="754">
        <v>6</v>
      </c>
      <c r="F31" s="885">
        <f t="shared" si="3"/>
        <v>850</v>
      </c>
      <c r="G31" s="742">
        <v>0</v>
      </c>
      <c r="H31" s="879">
        <v>0</v>
      </c>
      <c r="I31" s="754">
        <v>3</v>
      </c>
      <c r="J31" s="754">
        <v>3</v>
      </c>
      <c r="K31" s="880">
        <f t="shared" si="0"/>
        <v>6</v>
      </c>
      <c r="L31" s="751">
        <v>5100</v>
      </c>
      <c r="M31" s="882">
        <f t="shared" si="2"/>
        <v>5100</v>
      </c>
      <c r="N31" s="834"/>
      <c r="O31" s="730"/>
    </row>
    <row r="32" spans="1:15">
      <c r="A32" s="840">
        <v>27</v>
      </c>
      <c r="B32" s="785" t="s">
        <v>3011</v>
      </c>
      <c r="C32" s="754" t="s">
        <v>3012</v>
      </c>
      <c r="D32" s="884" t="s">
        <v>1270</v>
      </c>
      <c r="E32" s="754">
        <v>4</v>
      </c>
      <c r="F32" s="885">
        <f t="shared" si="3"/>
        <v>50</v>
      </c>
      <c r="G32" s="742">
        <v>0</v>
      </c>
      <c r="H32" s="879">
        <v>0</v>
      </c>
      <c r="I32" s="754">
        <v>2</v>
      </c>
      <c r="J32" s="754">
        <v>2</v>
      </c>
      <c r="K32" s="880">
        <f t="shared" si="0"/>
        <v>4</v>
      </c>
      <c r="L32" s="751">
        <v>200</v>
      </c>
      <c r="M32" s="882">
        <f t="shared" si="2"/>
        <v>200</v>
      </c>
      <c r="N32" s="834"/>
      <c r="O32" s="730"/>
    </row>
    <row r="33" spans="1:15">
      <c r="A33" s="840">
        <v>28</v>
      </c>
      <c r="B33" s="785" t="s">
        <v>3013</v>
      </c>
      <c r="C33" s="754" t="s">
        <v>3014</v>
      </c>
      <c r="D33" s="884" t="s">
        <v>1270</v>
      </c>
      <c r="E33" s="754">
        <v>1</v>
      </c>
      <c r="F33" s="885">
        <f t="shared" si="3"/>
        <v>550</v>
      </c>
      <c r="G33" s="742">
        <v>0</v>
      </c>
      <c r="H33" s="879">
        <v>0</v>
      </c>
      <c r="I33" s="754">
        <v>1</v>
      </c>
      <c r="J33" s="754">
        <v>0</v>
      </c>
      <c r="K33" s="880">
        <f t="shared" si="0"/>
        <v>1</v>
      </c>
      <c r="L33" s="751">
        <v>550</v>
      </c>
      <c r="M33" s="882">
        <f t="shared" si="2"/>
        <v>550</v>
      </c>
      <c r="N33" s="834"/>
      <c r="O33" s="730"/>
    </row>
    <row r="34" spans="1:15">
      <c r="A34" s="840">
        <v>29</v>
      </c>
      <c r="B34" s="785" t="s">
        <v>3015</v>
      </c>
      <c r="C34" s="754" t="s">
        <v>3016</v>
      </c>
      <c r="D34" s="884" t="s">
        <v>1270</v>
      </c>
      <c r="E34" s="754">
        <v>2</v>
      </c>
      <c r="F34" s="885">
        <f t="shared" si="3"/>
        <v>940</v>
      </c>
      <c r="G34" s="742">
        <v>0</v>
      </c>
      <c r="H34" s="879">
        <v>0</v>
      </c>
      <c r="I34" s="754">
        <v>1</v>
      </c>
      <c r="J34" s="754">
        <v>1</v>
      </c>
      <c r="K34" s="880">
        <f t="shared" si="0"/>
        <v>2</v>
      </c>
      <c r="L34" s="751">
        <v>1880</v>
      </c>
      <c r="M34" s="882">
        <f t="shared" si="2"/>
        <v>1880</v>
      </c>
      <c r="N34" s="834"/>
      <c r="O34" s="730"/>
    </row>
    <row r="35" spans="1:15">
      <c r="A35" s="840">
        <v>30</v>
      </c>
      <c r="B35" s="785" t="s">
        <v>3017</v>
      </c>
      <c r="C35" s="754" t="s">
        <v>3018</v>
      </c>
      <c r="D35" s="884" t="s">
        <v>1270</v>
      </c>
      <c r="E35" s="754">
        <v>2</v>
      </c>
      <c r="F35" s="885">
        <f t="shared" si="3"/>
        <v>75</v>
      </c>
      <c r="G35" s="742">
        <v>0</v>
      </c>
      <c r="H35" s="879">
        <v>0</v>
      </c>
      <c r="I35" s="754">
        <v>1</v>
      </c>
      <c r="J35" s="754">
        <v>1</v>
      </c>
      <c r="K35" s="880">
        <f t="shared" si="0"/>
        <v>2</v>
      </c>
      <c r="L35" s="751">
        <v>150</v>
      </c>
      <c r="M35" s="882">
        <f t="shared" si="2"/>
        <v>150</v>
      </c>
      <c r="N35" s="834"/>
      <c r="O35" s="730"/>
    </row>
    <row r="36" spans="1:15" ht="23.25" customHeight="1">
      <c r="A36" s="840"/>
      <c r="B36" s="821"/>
      <c r="C36" s="815"/>
      <c r="D36" s="816"/>
      <c r="E36" s="817"/>
      <c r="F36" s="818"/>
      <c r="G36" s="816"/>
      <c r="H36" s="816"/>
      <c r="I36" s="816"/>
      <c r="J36" s="816"/>
      <c r="K36" s="819"/>
      <c r="L36" s="755">
        <f>SUM(L6:L35)</f>
        <v>63810</v>
      </c>
      <c r="M36" s="795">
        <f>SUM(M6:M35)</f>
        <v>63810</v>
      </c>
      <c r="N36" s="788"/>
      <c r="O36" s="789"/>
    </row>
    <row r="37" spans="1:15">
      <c r="M37" s="851"/>
    </row>
    <row r="42" spans="1:15" ht="20.25" customHeight="1"/>
    <row r="43" spans="1:15" ht="20.25" customHeight="1"/>
    <row r="44" spans="1:15" ht="20.25" customHeight="1"/>
    <row r="45" spans="1:15" ht="20.25" customHeight="1"/>
    <row r="46" spans="1:15" ht="20.25" customHeight="1"/>
    <row r="47" spans="1:15" ht="20.25" customHeight="1"/>
    <row r="48" spans="1:15" ht="20.25" customHeight="1"/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O44"/>
  <sheetViews>
    <sheetView view="pageBreakPreview" topLeftCell="A19" zoomScale="90" zoomScaleSheetLayoutView="90" workbookViewId="0">
      <selection activeCell="C32" sqref="C32"/>
    </sheetView>
  </sheetViews>
  <sheetFormatPr defaultColWidth="9" defaultRowHeight="24"/>
  <cols>
    <col min="1" max="1" width="10.625" style="67" customWidth="1"/>
    <col min="2" max="2" width="5.125" style="2" bestFit="1" customWidth="1"/>
    <col min="3" max="3" width="38.125" style="17" customWidth="1"/>
    <col min="4" max="4" width="6" style="17" bestFit="1" customWidth="1"/>
    <col min="5" max="5" width="9.125" style="26" customWidth="1"/>
    <col min="6" max="6" width="12.125" style="97" customWidth="1"/>
    <col min="7" max="9" width="11.5" style="26" customWidth="1"/>
    <col min="10" max="10" width="12" style="26" customWidth="1"/>
    <col min="11" max="11" width="8.75" style="26" customWidth="1"/>
    <col min="12" max="12" width="15.5" style="17" customWidth="1"/>
    <col min="13" max="13" width="6.875" style="17" customWidth="1"/>
    <col min="14" max="14" width="6.125" style="17" bestFit="1" customWidth="1"/>
    <col min="15" max="15" width="9.5" style="17" bestFit="1" customWidth="1"/>
    <col min="16" max="16" width="5.625" style="17" customWidth="1"/>
    <col min="17" max="17" width="5.375" style="17" customWidth="1"/>
    <col min="18" max="16384" width="9" style="17"/>
  </cols>
  <sheetData>
    <row r="1" spans="1:15" s="2" customFormat="1">
      <c r="A1" s="61"/>
      <c r="B1" s="544" t="s">
        <v>0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15" s="2" customFormat="1">
      <c r="A2" s="61"/>
      <c r="B2" s="544" t="s">
        <v>1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3" spans="1:15" s="2" customFormat="1">
      <c r="A3" s="61"/>
      <c r="B3" s="545" t="s">
        <v>2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</row>
    <row r="4" spans="1:15" s="2" customFormat="1" ht="24" customHeight="1">
      <c r="A4" s="546" t="s">
        <v>3</v>
      </c>
      <c r="B4" s="549" t="s">
        <v>4</v>
      </c>
      <c r="C4" s="539" t="s">
        <v>5</v>
      </c>
      <c r="D4" s="539" t="s">
        <v>6</v>
      </c>
      <c r="E4" s="539" t="s">
        <v>7</v>
      </c>
      <c r="F4" s="552" t="s">
        <v>8</v>
      </c>
      <c r="G4" s="539" t="s">
        <v>9</v>
      </c>
      <c r="H4" s="539" t="s">
        <v>10</v>
      </c>
      <c r="I4" s="539" t="s">
        <v>11</v>
      </c>
      <c r="J4" s="539" t="s">
        <v>12</v>
      </c>
      <c r="K4" s="542" t="s">
        <v>13</v>
      </c>
      <c r="L4" s="543"/>
      <c r="M4" s="539" t="s">
        <v>14</v>
      </c>
      <c r="N4" s="542" t="s">
        <v>15</v>
      </c>
      <c r="O4" s="543"/>
    </row>
    <row r="5" spans="1:15" s="2" customFormat="1">
      <c r="A5" s="547"/>
      <c r="B5" s="550"/>
      <c r="C5" s="540"/>
      <c r="D5" s="540"/>
      <c r="E5" s="540"/>
      <c r="F5" s="553"/>
      <c r="G5" s="540"/>
      <c r="H5" s="540"/>
      <c r="I5" s="540"/>
      <c r="J5" s="540"/>
      <c r="K5" s="539" t="s">
        <v>6</v>
      </c>
      <c r="L5" s="539" t="s">
        <v>16</v>
      </c>
      <c r="M5" s="540"/>
      <c r="N5" s="539" t="s">
        <v>6</v>
      </c>
      <c r="O5" s="539" t="s">
        <v>16</v>
      </c>
    </row>
    <row r="6" spans="1:15" s="2" customFormat="1">
      <c r="A6" s="548"/>
      <c r="B6" s="551"/>
      <c r="C6" s="541"/>
      <c r="D6" s="541"/>
      <c r="E6" s="541"/>
      <c r="F6" s="554"/>
      <c r="G6" s="541"/>
      <c r="H6" s="541"/>
      <c r="I6" s="541"/>
      <c r="J6" s="541"/>
      <c r="K6" s="541"/>
      <c r="L6" s="541"/>
      <c r="M6" s="541"/>
      <c r="N6" s="541"/>
      <c r="O6" s="541"/>
    </row>
    <row r="7" spans="1:15" s="2" customFormat="1" ht="29.25" customHeight="1">
      <c r="A7" s="62" t="s">
        <v>23</v>
      </c>
      <c r="B7" s="4">
        <v>6</v>
      </c>
      <c r="C7" s="10" t="s">
        <v>24</v>
      </c>
      <c r="D7" s="11">
        <v>6</v>
      </c>
      <c r="E7" s="11" t="s">
        <v>25</v>
      </c>
      <c r="F7" s="12">
        <v>1500</v>
      </c>
      <c r="G7" s="27"/>
      <c r="H7" s="27">
        <v>6</v>
      </c>
      <c r="I7" s="27"/>
      <c r="J7" s="27"/>
      <c r="K7" s="3">
        <f t="shared" ref="K7:K37" si="0">D7</f>
        <v>6</v>
      </c>
      <c r="L7" s="8">
        <f t="shared" ref="L7:L38" si="1">F7*D7</f>
        <v>9000</v>
      </c>
      <c r="M7" s="9"/>
      <c r="N7" s="9"/>
      <c r="O7" s="9"/>
    </row>
    <row r="8" spans="1:15" s="2" customFormat="1">
      <c r="A8" s="62" t="s">
        <v>33</v>
      </c>
      <c r="B8" s="4">
        <v>11</v>
      </c>
      <c r="C8" s="10" t="s">
        <v>45</v>
      </c>
      <c r="D8" s="11">
        <v>4</v>
      </c>
      <c r="E8" s="11" t="s">
        <v>25</v>
      </c>
      <c r="F8" s="12">
        <v>1500</v>
      </c>
      <c r="G8" s="27"/>
      <c r="H8" s="27">
        <v>4</v>
      </c>
      <c r="I8" s="27"/>
      <c r="J8" s="27"/>
      <c r="K8" s="3">
        <f t="shared" si="0"/>
        <v>4</v>
      </c>
      <c r="L8" s="8">
        <f t="shared" si="1"/>
        <v>6000</v>
      </c>
      <c r="M8" s="9"/>
      <c r="N8" s="9"/>
      <c r="O8" s="9"/>
    </row>
    <row r="9" spans="1:15" s="2" customFormat="1">
      <c r="A9" s="62" t="s">
        <v>33</v>
      </c>
      <c r="B9" s="4">
        <v>12</v>
      </c>
      <c r="C9" s="10" t="s">
        <v>34</v>
      </c>
      <c r="D9" s="11">
        <v>4</v>
      </c>
      <c r="E9" s="11" t="s">
        <v>25</v>
      </c>
      <c r="F9" s="12">
        <v>1500</v>
      </c>
      <c r="G9" s="27"/>
      <c r="H9" s="27">
        <v>4</v>
      </c>
      <c r="I9" s="27"/>
      <c r="J9" s="27"/>
      <c r="K9" s="3">
        <f t="shared" si="0"/>
        <v>4</v>
      </c>
      <c r="L9" s="8">
        <f t="shared" si="1"/>
        <v>6000</v>
      </c>
      <c r="M9" s="9"/>
      <c r="N9" s="9"/>
      <c r="O9" s="9"/>
    </row>
    <row r="10" spans="1:15" s="2" customFormat="1">
      <c r="A10" s="62" t="s">
        <v>33</v>
      </c>
      <c r="B10" s="4">
        <v>13</v>
      </c>
      <c r="C10" s="10" t="s">
        <v>35</v>
      </c>
      <c r="D10" s="11">
        <v>12</v>
      </c>
      <c r="E10" s="11" t="s">
        <v>25</v>
      </c>
      <c r="F10" s="12">
        <v>2800</v>
      </c>
      <c r="G10" s="27"/>
      <c r="H10" s="27">
        <v>12</v>
      </c>
      <c r="I10" s="27"/>
      <c r="J10" s="27"/>
      <c r="K10" s="3">
        <f t="shared" si="0"/>
        <v>12</v>
      </c>
      <c r="L10" s="8">
        <f t="shared" si="1"/>
        <v>33600</v>
      </c>
      <c r="M10" s="9"/>
      <c r="N10" s="9"/>
      <c r="O10" s="9"/>
    </row>
    <row r="11" spans="1:15" s="2" customFormat="1">
      <c r="A11" s="62" t="s">
        <v>33</v>
      </c>
      <c r="B11" s="4">
        <v>14</v>
      </c>
      <c r="C11" s="10" t="s">
        <v>123</v>
      </c>
      <c r="D11" s="11">
        <v>12</v>
      </c>
      <c r="E11" s="11" t="s">
        <v>25</v>
      </c>
      <c r="F11" s="12">
        <v>2800</v>
      </c>
      <c r="G11" s="27"/>
      <c r="H11" s="27">
        <v>12</v>
      </c>
      <c r="I11" s="27"/>
      <c r="J11" s="27"/>
      <c r="K11" s="3">
        <f t="shared" si="0"/>
        <v>12</v>
      </c>
      <c r="L11" s="8">
        <f t="shared" si="1"/>
        <v>33600</v>
      </c>
      <c r="M11" s="9"/>
      <c r="N11" s="9"/>
      <c r="O11" s="9"/>
    </row>
    <row r="12" spans="1:15" s="2" customFormat="1">
      <c r="A12" s="62" t="s">
        <v>33</v>
      </c>
      <c r="B12" s="4">
        <v>15</v>
      </c>
      <c r="C12" s="10" t="s">
        <v>36</v>
      </c>
      <c r="D12" s="11">
        <v>1</v>
      </c>
      <c r="E12" s="11" t="s">
        <v>25</v>
      </c>
      <c r="F12" s="12">
        <v>5500</v>
      </c>
      <c r="G12" s="27"/>
      <c r="H12" s="27">
        <v>1</v>
      </c>
      <c r="I12" s="27"/>
      <c r="J12" s="27"/>
      <c r="K12" s="3">
        <f t="shared" si="0"/>
        <v>1</v>
      </c>
      <c r="L12" s="8">
        <f t="shared" si="1"/>
        <v>5500</v>
      </c>
      <c r="M12" s="9"/>
      <c r="N12" s="9"/>
      <c r="O12" s="9"/>
    </row>
    <row r="13" spans="1:15" s="2" customFormat="1">
      <c r="A13" s="62" t="s">
        <v>33</v>
      </c>
      <c r="B13" s="4">
        <v>16</v>
      </c>
      <c r="C13" s="10" t="s">
        <v>37</v>
      </c>
      <c r="D13" s="11">
        <v>4</v>
      </c>
      <c r="E13" s="11" t="s">
        <v>25</v>
      </c>
      <c r="F13" s="12">
        <v>1500</v>
      </c>
      <c r="G13" s="27"/>
      <c r="H13" s="27">
        <v>4</v>
      </c>
      <c r="I13" s="27"/>
      <c r="J13" s="27"/>
      <c r="K13" s="3">
        <f t="shared" si="0"/>
        <v>4</v>
      </c>
      <c r="L13" s="8">
        <f t="shared" si="1"/>
        <v>6000</v>
      </c>
      <c r="M13" s="9"/>
      <c r="N13" s="9"/>
      <c r="O13" s="9"/>
    </row>
    <row r="14" spans="1:15" s="2" customFormat="1">
      <c r="A14" s="62" t="s">
        <v>33</v>
      </c>
      <c r="B14" s="4">
        <v>17</v>
      </c>
      <c r="C14" s="10" t="s">
        <v>38</v>
      </c>
      <c r="D14" s="11">
        <v>1</v>
      </c>
      <c r="E14" s="11" t="s">
        <v>25</v>
      </c>
      <c r="F14" s="12">
        <v>3000</v>
      </c>
      <c r="G14" s="27"/>
      <c r="H14" s="27">
        <v>1</v>
      </c>
      <c r="I14" s="27"/>
      <c r="J14" s="27"/>
      <c r="K14" s="3">
        <f t="shared" si="0"/>
        <v>1</v>
      </c>
      <c r="L14" s="8">
        <f t="shared" si="1"/>
        <v>3000</v>
      </c>
      <c r="M14" s="9"/>
      <c r="N14" s="9"/>
      <c r="O14" s="9"/>
    </row>
    <row r="15" spans="1:15" s="2" customFormat="1">
      <c r="A15" s="62" t="s">
        <v>39</v>
      </c>
      <c r="B15" s="4">
        <v>19</v>
      </c>
      <c r="C15" s="10" t="s">
        <v>38</v>
      </c>
      <c r="D15" s="11">
        <v>1</v>
      </c>
      <c r="E15" s="11" t="s">
        <v>41</v>
      </c>
      <c r="F15" s="12">
        <v>5000</v>
      </c>
      <c r="G15" s="27"/>
      <c r="H15" s="27">
        <v>1</v>
      </c>
      <c r="I15" s="27"/>
      <c r="J15" s="27"/>
      <c r="K15" s="3">
        <f t="shared" si="0"/>
        <v>1</v>
      </c>
      <c r="L15" s="8">
        <f t="shared" si="1"/>
        <v>5000</v>
      </c>
      <c r="M15" s="9"/>
      <c r="N15" s="9"/>
      <c r="O15" s="9"/>
    </row>
    <row r="16" spans="1:15" s="2" customFormat="1">
      <c r="A16" s="62" t="s">
        <v>39</v>
      </c>
      <c r="B16" s="4">
        <v>22</v>
      </c>
      <c r="C16" s="10" t="s">
        <v>45</v>
      </c>
      <c r="D16" s="11">
        <v>10</v>
      </c>
      <c r="E16" s="11" t="s">
        <v>25</v>
      </c>
      <c r="F16" s="12">
        <v>500</v>
      </c>
      <c r="G16" s="27"/>
      <c r="H16" s="27">
        <v>10</v>
      </c>
      <c r="I16" s="27"/>
      <c r="J16" s="27"/>
      <c r="K16" s="3">
        <f t="shared" si="0"/>
        <v>10</v>
      </c>
      <c r="L16" s="8">
        <f t="shared" si="1"/>
        <v>5000</v>
      </c>
      <c r="M16" s="9"/>
      <c r="N16" s="9"/>
      <c r="O16" s="9"/>
    </row>
    <row r="17" spans="1:15" s="2" customFormat="1">
      <c r="A17" s="62" t="s">
        <v>39</v>
      </c>
      <c r="B17" s="4">
        <v>23</v>
      </c>
      <c r="C17" s="10" t="s">
        <v>46</v>
      </c>
      <c r="D17" s="11">
        <v>5</v>
      </c>
      <c r="E17" s="11" t="s">
        <v>25</v>
      </c>
      <c r="F17" s="12">
        <v>4000</v>
      </c>
      <c r="G17" s="27"/>
      <c r="H17" s="27">
        <v>5</v>
      </c>
      <c r="I17" s="27"/>
      <c r="J17" s="27"/>
      <c r="K17" s="3">
        <f t="shared" si="0"/>
        <v>5</v>
      </c>
      <c r="L17" s="8">
        <f t="shared" si="1"/>
        <v>20000</v>
      </c>
      <c r="M17" s="9"/>
      <c r="N17" s="9"/>
      <c r="O17" s="9"/>
    </row>
    <row r="18" spans="1:15" s="2" customFormat="1">
      <c r="A18" s="62" t="s">
        <v>39</v>
      </c>
      <c r="B18" s="4">
        <v>24</v>
      </c>
      <c r="C18" s="10" t="s">
        <v>47</v>
      </c>
      <c r="D18" s="11">
        <v>2</v>
      </c>
      <c r="E18" s="11" t="s">
        <v>18</v>
      </c>
      <c r="F18" s="12">
        <v>4000</v>
      </c>
      <c r="G18" s="27"/>
      <c r="H18" s="27"/>
      <c r="I18" s="27">
        <v>2</v>
      </c>
      <c r="J18" s="27"/>
      <c r="K18" s="3">
        <f t="shared" si="0"/>
        <v>2</v>
      </c>
      <c r="L18" s="8">
        <f t="shared" si="1"/>
        <v>8000</v>
      </c>
      <c r="M18" s="9"/>
      <c r="N18" s="9"/>
      <c r="O18" s="9"/>
    </row>
    <row r="19" spans="1:15" s="2" customFormat="1">
      <c r="A19" s="62" t="s">
        <v>50</v>
      </c>
      <c r="B19" s="4">
        <v>29</v>
      </c>
      <c r="C19" s="10" t="s">
        <v>131</v>
      </c>
      <c r="D19" s="11">
        <v>5</v>
      </c>
      <c r="E19" s="11" t="s">
        <v>25</v>
      </c>
      <c r="F19" s="12">
        <v>2500</v>
      </c>
      <c r="G19" s="27"/>
      <c r="H19" s="27">
        <v>5</v>
      </c>
      <c r="I19" s="27"/>
      <c r="J19" s="27"/>
      <c r="K19" s="3">
        <f t="shared" si="0"/>
        <v>5</v>
      </c>
      <c r="L19" s="8">
        <f t="shared" si="1"/>
        <v>12500</v>
      </c>
      <c r="M19" s="9"/>
      <c r="N19" s="9"/>
      <c r="O19" s="9"/>
    </row>
    <row r="20" spans="1:15" s="2" customFormat="1">
      <c r="A20" s="62" t="s">
        <v>51</v>
      </c>
      <c r="B20" s="4">
        <v>31</v>
      </c>
      <c r="C20" s="10" t="s">
        <v>38</v>
      </c>
      <c r="D20" s="11">
        <v>5</v>
      </c>
      <c r="E20" s="11" t="s">
        <v>25</v>
      </c>
      <c r="F20" s="12">
        <v>6000</v>
      </c>
      <c r="G20" s="27"/>
      <c r="H20" s="27"/>
      <c r="I20" s="27">
        <v>5</v>
      </c>
      <c r="J20" s="27"/>
      <c r="K20" s="3">
        <f t="shared" si="0"/>
        <v>5</v>
      </c>
      <c r="L20" s="8">
        <f t="shared" si="1"/>
        <v>30000</v>
      </c>
      <c r="M20" s="9"/>
      <c r="N20" s="9"/>
      <c r="O20" s="9"/>
    </row>
    <row r="21" spans="1:15" s="2" customFormat="1">
      <c r="A21" s="62" t="s">
        <v>51</v>
      </c>
      <c r="B21" s="4">
        <v>32</v>
      </c>
      <c r="C21" s="10" t="s">
        <v>125</v>
      </c>
      <c r="D21" s="11">
        <v>5</v>
      </c>
      <c r="E21" s="11" t="s">
        <v>18</v>
      </c>
      <c r="F21" s="12">
        <v>6000</v>
      </c>
      <c r="G21" s="27"/>
      <c r="H21" s="27"/>
      <c r="I21" s="27">
        <v>5</v>
      </c>
      <c r="J21" s="27"/>
      <c r="K21" s="3">
        <f t="shared" si="0"/>
        <v>5</v>
      </c>
      <c r="L21" s="8">
        <f t="shared" si="1"/>
        <v>30000</v>
      </c>
      <c r="M21" s="9"/>
      <c r="N21" s="9"/>
      <c r="O21" s="9"/>
    </row>
    <row r="22" spans="1:15" s="2" customFormat="1">
      <c r="A22" s="62" t="s">
        <v>51</v>
      </c>
      <c r="B22" s="4">
        <v>33</v>
      </c>
      <c r="C22" s="10" t="s">
        <v>52</v>
      </c>
      <c r="D22" s="11">
        <v>2</v>
      </c>
      <c r="E22" s="11" t="s">
        <v>25</v>
      </c>
      <c r="F22" s="12">
        <v>7500</v>
      </c>
      <c r="G22" s="27"/>
      <c r="H22" s="27"/>
      <c r="I22" s="27">
        <v>2</v>
      </c>
      <c r="J22" s="27"/>
      <c r="K22" s="3">
        <f t="shared" si="0"/>
        <v>2</v>
      </c>
      <c r="L22" s="8">
        <f t="shared" si="1"/>
        <v>15000</v>
      </c>
      <c r="M22" s="9"/>
      <c r="N22" s="9"/>
      <c r="O22" s="9"/>
    </row>
    <row r="23" spans="1:15" s="2" customFormat="1">
      <c r="A23" s="62" t="s">
        <v>51</v>
      </c>
      <c r="B23" s="4">
        <v>35</v>
      </c>
      <c r="C23" s="10" t="s">
        <v>124</v>
      </c>
      <c r="D23" s="11">
        <v>10</v>
      </c>
      <c r="E23" s="11" t="s">
        <v>25</v>
      </c>
      <c r="F23" s="12">
        <v>3000</v>
      </c>
      <c r="G23" s="27"/>
      <c r="H23" s="27"/>
      <c r="I23" s="27">
        <v>10</v>
      </c>
      <c r="J23" s="27"/>
      <c r="K23" s="3">
        <f t="shared" si="0"/>
        <v>10</v>
      </c>
      <c r="L23" s="8">
        <f t="shared" si="1"/>
        <v>30000</v>
      </c>
      <c r="M23" s="9"/>
      <c r="N23" s="9"/>
      <c r="O23" s="9"/>
    </row>
    <row r="24" spans="1:15" s="2" customFormat="1">
      <c r="A24" s="62" t="s">
        <v>56</v>
      </c>
      <c r="B24" s="4">
        <v>45</v>
      </c>
      <c r="C24" s="5" t="s">
        <v>57</v>
      </c>
      <c r="D24" s="6">
        <v>1</v>
      </c>
      <c r="E24" s="6" t="s">
        <v>41</v>
      </c>
      <c r="F24" s="7">
        <v>9990</v>
      </c>
      <c r="G24" s="27"/>
      <c r="H24" s="27"/>
      <c r="I24" s="27">
        <v>1</v>
      </c>
      <c r="J24" s="27"/>
      <c r="K24" s="3">
        <f t="shared" si="0"/>
        <v>1</v>
      </c>
      <c r="L24" s="8">
        <f t="shared" si="1"/>
        <v>9990</v>
      </c>
      <c r="M24" s="9"/>
      <c r="N24" s="9"/>
      <c r="O24" s="9"/>
    </row>
    <row r="25" spans="1:15" s="2" customFormat="1">
      <c r="A25" s="62" t="s">
        <v>58</v>
      </c>
      <c r="B25" s="4">
        <v>49</v>
      </c>
      <c r="C25" s="9" t="s">
        <v>61</v>
      </c>
      <c r="D25" s="3">
        <v>4</v>
      </c>
      <c r="E25" s="3" t="s">
        <v>25</v>
      </c>
      <c r="F25" s="18">
        <v>3900</v>
      </c>
      <c r="G25" s="27"/>
      <c r="H25" s="27"/>
      <c r="I25" s="27">
        <v>4</v>
      </c>
      <c r="J25" s="27"/>
      <c r="K25" s="3">
        <f t="shared" si="0"/>
        <v>4</v>
      </c>
      <c r="L25" s="8">
        <f t="shared" si="1"/>
        <v>15600</v>
      </c>
      <c r="M25" s="9"/>
      <c r="N25" s="9"/>
      <c r="O25" s="9"/>
    </row>
    <row r="26" spans="1:15" s="2" customFormat="1">
      <c r="A26" s="62" t="s">
        <v>58</v>
      </c>
      <c r="B26" s="4">
        <v>50</v>
      </c>
      <c r="C26" s="9" t="s">
        <v>163</v>
      </c>
      <c r="D26" s="3">
        <v>3</v>
      </c>
      <c r="E26" s="3" t="s">
        <v>25</v>
      </c>
      <c r="F26" s="18">
        <v>5000</v>
      </c>
      <c r="G26" s="27"/>
      <c r="H26" s="27"/>
      <c r="I26" s="27">
        <v>3</v>
      </c>
      <c r="J26" s="27"/>
      <c r="K26" s="3">
        <f t="shared" si="0"/>
        <v>3</v>
      </c>
      <c r="L26" s="8">
        <f t="shared" si="1"/>
        <v>15000</v>
      </c>
      <c r="M26" s="9"/>
      <c r="N26" s="9"/>
      <c r="O26" s="9"/>
    </row>
    <row r="27" spans="1:15" s="2" customFormat="1">
      <c r="A27" s="62" t="s">
        <v>64</v>
      </c>
      <c r="B27" s="4">
        <v>57</v>
      </c>
      <c r="C27" s="5" t="s">
        <v>157</v>
      </c>
      <c r="D27" s="6">
        <v>4</v>
      </c>
      <c r="E27" s="6" t="s">
        <v>18</v>
      </c>
      <c r="F27" s="7">
        <v>5990</v>
      </c>
      <c r="G27" s="27"/>
      <c r="H27" s="27"/>
      <c r="I27" s="27">
        <v>4</v>
      </c>
      <c r="J27" s="27"/>
      <c r="K27" s="3">
        <f t="shared" si="0"/>
        <v>4</v>
      </c>
      <c r="L27" s="8">
        <f t="shared" si="1"/>
        <v>23960</v>
      </c>
      <c r="M27" s="9"/>
      <c r="N27" s="9"/>
      <c r="O27" s="9"/>
    </row>
    <row r="28" spans="1:15" s="2" customFormat="1">
      <c r="A28" s="62" t="s">
        <v>64</v>
      </c>
      <c r="B28" s="4">
        <v>58</v>
      </c>
      <c r="C28" s="5" t="s">
        <v>158</v>
      </c>
      <c r="D28" s="6">
        <v>4</v>
      </c>
      <c r="E28" s="6" t="s">
        <v>18</v>
      </c>
      <c r="F28" s="7">
        <v>5000</v>
      </c>
      <c r="G28" s="27"/>
      <c r="H28" s="27"/>
      <c r="I28" s="27">
        <v>4</v>
      </c>
      <c r="J28" s="27"/>
      <c r="K28" s="3">
        <f t="shared" si="0"/>
        <v>4</v>
      </c>
      <c r="L28" s="8">
        <f t="shared" si="1"/>
        <v>20000</v>
      </c>
      <c r="M28" s="9"/>
      <c r="N28" s="9"/>
      <c r="O28" s="9"/>
    </row>
    <row r="29" spans="1:15" s="2" customFormat="1">
      <c r="A29" s="62" t="s">
        <v>68</v>
      </c>
      <c r="B29" s="4">
        <v>60</v>
      </c>
      <c r="C29" s="10" t="s">
        <v>70</v>
      </c>
      <c r="D29" s="11">
        <v>1</v>
      </c>
      <c r="E29" s="11" t="s">
        <v>18</v>
      </c>
      <c r="F29" s="12">
        <v>7500</v>
      </c>
      <c r="G29" s="27"/>
      <c r="H29" s="27"/>
      <c r="I29" s="27">
        <v>1</v>
      </c>
      <c r="J29" s="27"/>
      <c r="K29" s="3">
        <f t="shared" si="0"/>
        <v>1</v>
      </c>
      <c r="L29" s="8">
        <f t="shared" si="1"/>
        <v>7500</v>
      </c>
      <c r="M29" s="9"/>
      <c r="N29" s="9"/>
      <c r="O29" s="9"/>
    </row>
    <row r="30" spans="1:15" s="2" customFormat="1">
      <c r="A30" s="62" t="s">
        <v>68</v>
      </c>
      <c r="B30" s="4">
        <v>61</v>
      </c>
      <c r="C30" s="10" t="s">
        <v>71</v>
      </c>
      <c r="D30" s="11">
        <v>2</v>
      </c>
      <c r="E30" s="11" t="s">
        <v>18</v>
      </c>
      <c r="F30" s="12">
        <v>5000</v>
      </c>
      <c r="G30" s="27"/>
      <c r="H30" s="27"/>
      <c r="I30" s="27">
        <v>2</v>
      </c>
      <c r="J30" s="27"/>
      <c r="K30" s="3">
        <f t="shared" si="0"/>
        <v>2</v>
      </c>
      <c r="L30" s="8">
        <f t="shared" si="1"/>
        <v>10000</v>
      </c>
      <c r="M30" s="9"/>
      <c r="N30" s="9"/>
      <c r="O30" s="9"/>
    </row>
    <row r="31" spans="1:15" s="2" customFormat="1" ht="48">
      <c r="A31" s="62" t="s">
        <v>68</v>
      </c>
      <c r="B31" s="4">
        <v>62</v>
      </c>
      <c r="C31" s="5" t="s">
        <v>117</v>
      </c>
      <c r="D31" s="6">
        <v>1</v>
      </c>
      <c r="E31" s="6" t="s">
        <v>18</v>
      </c>
      <c r="F31" s="7">
        <v>9500</v>
      </c>
      <c r="G31" s="27"/>
      <c r="H31" s="27"/>
      <c r="I31" s="27">
        <v>1</v>
      </c>
      <c r="J31" s="27"/>
      <c r="K31" s="3">
        <f t="shared" si="0"/>
        <v>1</v>
      </c>
      <c r="L31" s="8">
        <f t="shared" si="1"/>
        <v>9500</v>
      </c>
      <c r="M31" s="9"/>
      <c r="N31" s="9"/>
      <c r="O31" s="9"/>
    </row>
    <row r="32" spans="1:15" s="2" customFormat="1">
      <c r="A32" s="62" t="s">
        <v>68</v>
      </c>
      <c r="B32" s="4">
        <v>63</v>
      </c>
      <c r="C32" s="10" t="s">
        <v>42</v>
      </c>
      <c r="D32" s="11">
        <v>1</v>
      </c>
      <c r="E32" s="11" t="s">
        <v>41</v>
      </c>
      <c r="F32" s="12">
        <v>5000</v>
      </c>
      <c r="G32" s="27"/>
      <c r="H32" s="27"/>
      <c r="I32" s="27">
        <v>1</v>
      </c>
      <c r="J32" s="27"/>
      <c r="K32" s="3">
        <f t="shared" si="0"/>
        <v>1</v>
      </c>
      <c r="L32" s="8">
        <f t="shared" si="1"/>
        <v>5000</v>
      </c>
      <c r="M32" s="9"/>
      <c r="N32" s="9"/>
      <c r="O32" s="9"/>
    </row>
    <row r="33" spans="1:15" ht="39">
      <c r="A33" s="65" t="s">
        <v>76</v>
      </c>
      <c r="B33" s="4">
        <v>70</v>
      </c>
      <c r="C33" s="5" t="s">
        <v>78</v>
      </c>
      <c r="D33" s="6">
        <v>1</v>
      </c>
      <c r="E33" s="6" t="s">
        <v>25</v>
      </c>
      <c r="F33" s="7">
        <v>6000</v>
      </c>
      <c r="G33" s="55"/>
      <c r="H33" s="55"/>
      <c r="I33" s="55">
        <v>1</v>
      </c>
      <c r="J33" s="55"/>
      <c r="K33" s="3">
        <f t="shared" si="0"/>
        <v>1</v>
      </c>
      <c r="L33" s="8">
        <f t="shared" si="1"/>
        <v>6000</v>
      </c>
      <c r="M33" s="16"/>
      <c r="N33" s="16"/>
      <c r="O33" s="16"/>
    </row>
    <row r="34" spans="1:15" ht="39">
      <c r="A34" s="65" t="s">
        <v>76</v>
      </c>
      <c r="B34" s="4">
        <v>71</v>
      </c>
      <c r="C34" s="5" t="s">
        <v>24</v>
      </c>
      <c r="D34" s="6">
        <v>1</v>
      </c>
      <c r="E34" s="6" t="s">
        <v>25</v>
      </c>
      <c r="F34" s="7">
        <v>4000</v>
      </c>
      <c r="G34" s="55"/>
      <c r="H34" s="55"/>
      <c r="I34" s="55">
        <v>1</v>
      </c>
      <c r="J34" s="55"/>
      <c r="K34" s="3">
        <f t="shared" si="0"/>
        <v>1</v>
      </c>
      <c r="L34" s="8">
        <f t="shared" si="1"/>
        <v>4000</v>
      </c>
      <c r="M34" s="16"/>
      <c r="N34" s="16"/>
      <c r="O34" s="16"/>
    </row>
    <row r="35" spans="1:15" ht="39">
      <c r="A35" s="65" t="s">
        <v>76</v>
      </c>
      <c r="B35" s="4">
        <v>72</v>
      </c>
      <c r="C35" s="5" t="s">
        <v>79</v>
      </c>
      <c r="D35" s="6">
        <v>3</v>
      </c>
      <c r="E35" s="6" t="s">
        <v>25</v>
      </c>
      <c r="F35" s="7">
        <v>3500</v>
      </c>
      <c r="G35" s="55"/>
      <c r="H35" s="55"/>
      <c r="I35" s="55">
        <v>3</v>
      </c>
      <c r="J35" s="55"/>
      <c r="K35" s="3">
        <f t="shared" si="0"/>
        <v>3</v>
      </c>
      <c r="L35" s="8">
        <f t="shared" si="1"/>
        <v>10500</v>
      </c>
      <c r="M35" s="16"/>
      <c r="N35" s="16"/>
      <c r="O35" s="16"/>
    </row>
    <row r="36" spans="1:15">
      <c r="A36" s="65" t="s">
        <v>83</v>
      </c>
      <c r="B36" s="4">
        <v>78</v>
      </c>
      <c r="C36" s="5" t="s">
        <v>87</v>
      </c>
      <c r="D36" s="6">
        <v>1</v>
      </c>
      <c r="E36" s="6" t="s">
        <v>18</v>
      </c>
      <c r="F36" s="7">
        <v>2500</v>
      </c>
      <c r="G36" s="55"/>
      <c r="H36" s="55"/>
      <c r="I36" s="55">
        <v>1</v>
      </c>
      <c r="J36" s="55"/>
      <c r="K36" s="3">
        <f t="shared" si="0"/>
        <v>1</v>
      </c>
      <c r="L36" s="8">
        <f t="shared" si="1"/>
        <v>2500</v>
      </c>
      <c r="M36" s="16"/>
      <c r="N36" s="16"/>
      <c r="O36" s="16"/>
    </row>
    <row r="37" spans="1:15">
      <c r="A37" s="62" t="s">
        <v>83</v>
      </c>
      <c r="B37" s="4">
        <v>83</v>
      </c>
      <c r="C37" s="5" t="s">
        <v>90</v>
      </c>
      <c r="D37" s="6">
        <v>6</v>
      </c>
      <c r="E37" s="6" t="s">
        <v>18</v>
      </c>
      <c r="F37" s="7">
        <f>30000/D37</f>
        <v>5000</v>
      </c>
      <c r="G37" s="55"/>
      <c r="H37" s="55"/>
      <c r="I37" s="55">
        <v>6</v>
      </c>
      <c r="J37" s="55"/>
      <c r="K37" s="3">
        <f t="shared" si="0"/>
        <v>6</v>
      </c>
      <c r="L37" s="8">
        <f t="shared" si="1"/>
        <v>30000</v>
      </c>
      <c r="M37" s="16"/>
      <c r="N37" s="16"/>
      <c r="O37" s="16"/>
    </row>
    <row r="38" spans="1:15">
      <c r="A38" s="62" t="s">
        <v>110</v>
      </c>
      <c r="B38" s="4">
        <v>84</v>
      </c>
      <c r="C38" s="5" t="s">
        <v>111</v>
      </c>
      <c r="D38" s="6">
        <v>4</v>
      </c>
      <c r="E38" s="6" t="s">
        <v>25</v>
      </c>
      <c r="F38" s="7">
        <v>5500</v>
      </c>
      <c r="G38" s="55"/>
      <c r="H38" s="55">
        <v>4</v>
      </c>
      <c r="I38" s="55"/>
      <c r="J38" s="55"/>
      <c r="K38" s="3">
        <v>4</v>
      </c>
      <c r="L38" s="8">
        <f t="shared" si="1"/>
        <v>22000</v>
      </c>
      <c r="M38" s="16"/>
      <c r="N38" s="16"/>
      <c r="O38" s="16"/>
    </row>
    <row r="39" spans="1:15">
      <c r="A39" s="62" t="s">
        <v>112</v>
      </c>
      <c r="B39" s="4">
        <v>88</v>
      </c>
      <c r="C39" s="5" t="s">
        <v>118</v>
      </c>
      <c r="D39" s="6">
        <v>6</v>
      </c>
      <c r="E39" s="6" t="s">
        <v>18</v>
      </c>
      <c r="F39" s="7">
        <f>L39/D39</f>
        <v>2600</v>
      </c>
      <c r="G39" s="55">
        <v>6</v>
      </c>
      <c r="H39" s="55"/>
      <c r="I39" s="55"/>
      <c r="J39" s="55"/>
      <c r="K39" s="3">
        <f>D39</f>
        <v>6</v>
      </c>
      <c r="L39" s="8">
        <v>15600</v>
      </c>
      <c r="M39" s="16"/>
      <c r="N39" s="16"/>
      <c r="O39" s="16"/>
    </row>
    <row r="40" spans="1:15">
      <c r="A40" s="62" t="s">
        <v>164</v>
      </c>
      <c r="B40" s="4">
        <v>97</v>
      </c>
      <c r="C40" s="5" t="s">
        <v>197</v>
      </c>
      <c r="D40" s="6">
        <v>1</v>
      </c>
      <c r="E40" s="6" t="s">
        <v>18</v>
      </c>
      <c r="F40" s="7">
        <v>7500</v>
      </c>
      <c r="G40" s="55">
        <v>1</v>
      </c>
      <c r="H40" s="55"/>
      <c r="I40" s="55"/>
      <c r="J40" s="55"/>
      <c r="K40" s="3">
        <f t="shared" ref="K40:K42" si="2">D40</f>
        <v>1</v>
      </c>
      <c r="L40" s="8">
        <f>G40*F40</f>
        <v>7500</v>
      </c>
      <c r="M40" s="16"/>
      <c r="N40" s="16"/>
      <c r="O40" s="16"/>
    </row>
    <row r="41" spans="1:15">
      <c r="A41" s="62" t="s">
        <v>168</v>
      </c>
      <c r="B41" s="4">
        <v>100</v>
      </c>
      <c r="C41" s="5" t="s">
        <v>78</v>
      </c>
      <c r="D41" s="6">
        <v>1</v>
      </c>
      <c r="E41" s="6" t="s">
        <v>25</v>
      </c>
      <c r="F41" s="7">
        <v>5000</v>
      </c>
      <c r="G41" s="55"/>
      <c r="H41" s="55"/>
      <c r="I41" s="55">
        <v>1</v>
      </c>
      <c r="J41" s="55"/>
      <c r="K41" s="3">
        <f t="shared" si="2"/>
        <v>1</v>
      </c>
      <c r="L41" s="8">
        <f t="shared" ref="L41:L42" si="3">F41*K41</f>
        <v>5000</v>
      </c>
      <c r="M41" s="16"/>
      <c r="N41" s="16"/>
      <c r="O41" s="16"/>
    </row>
    <row r="42" spans="1:15">
      <c r="A42" s="62" t="s">
        <v>168</v>
      </c>
      <c r="B42" s="4">
        <v>101</v>
      </c>
      <c r="C42" s="5" t="s">
        <v>24</v>
      </c>
      <c r="D42" s="6">
        <v>1</v>
      </c>
      <c r="E42" s="6" t="s">
        <v>25</v>
      </c>
      <c r="F42" s="7">
        <v>3000</v>
      </c>
      <c r="G42" s="55"/>
      <c r="H42" s="55"/>
      <c r="I42" s="55">
        <v>1</v>
      </c>
      <c r="J42" s="55"/>
      <c r="K42" s="3">
        <f t="shared" si="2"/>
        <v>1</v>
      </c>
      <c r="L42" s="8">
        <f t="shared" si="3"/>
        <v>3000</v>
      </c>
      <c r="M42" s="16"/>
      <c r="N42" s="16"/>
      <c r="O42" s="16"/>
    </row>
    <row r="43" spans="1:15">
      <c r="A43" s="62"/>
      <c r="B43" s="4"/>
      <c r="C43" s="5"/>
      <c r="D43" s="6"/>
      <c r="E43" s="6"/>
      <c r="F43" s="7"/>
      <c r="G43" s="55"/>
      <c r="H43" s="55"/>
      <c r="I43" s="55"/>
      <c r="J43" s="55"/>
      <c r="K43" s="3"/>
      <c r="L43" s="8"/>
      <c r="M43" s="16"/>
      <c r="N43" s="16"/>
      <c r="O43" s="16"/>
    </row>
    <row r="44" spans="1:15" s="25" customFormat="1" ht="30" customHeight="1">
      <c r="A44" s="66"/>
      <c r="B44" s="21"/>
      <c r="C44" s="22" t="s">
        <v>14</v>
      </c>
      <c r="D44" s="22"/>
      <c r="E44" s="20"/>
      <c r="F44" s="96"/>
      <c r="G44" s="56"/>
      <c r="H44" s="56"/>
      <c r="I44" s="56"/>
      <c r="J44" s="56"/>
      <c r="K44" s="20"/>
      <c r="L44" s="24">
        <f>SUM(L7:L43)</f>
        <v>480850</v>
      </c>
      <c r="M44" s="23"/>
      <c r="N44" s="23"/>
      <c r="O44" s="23"/>
    </row>
  </sheetData>
  <mergeCells count="20">
    <mergeCell ref="B1:O1"/>
    <mergeCell ref="B2:O2"/>
    <mergeCell ref="B3:O3"/>
    <mergeCell ref="A4:A6"/>
    <mergeCell ref="B4:B6"/>
    <mergeCell ref="C4:C6"/>
    <mergeCell ref="D4:D6"/>
    <mergeCell ref="E4:E6"/>
    <mergeCell ref="F4:F6"/>
    <mergeCell ref="G4:G6"/>
    <mergeCell ref="N4:O4"/>
    <mergeCell ref="K5:K6"/>
    <mergeCell ref="L5:L6"/>
    <mergeCell ref="N5:N6"/>
    <mergeCell ref="O5:O6"/>
    <mergeCell ref="H4:H6"/>
    <mergeCell ref="I4:I6"/>
    <mergeCell ref="J4:J6"/>
    <mergeCell ref="K4:L4"/>
    <mergeCell ref="M4:M6"/>
  </mergeCells>
  <printOptions horizontalCentered="1"/>
  <pageMargins left="0.59055118110236227" right="0.19685039370078741" top="0.25" bottom="0.19685039370078741" header="0.11" footer="0.19685039370078741"/>
  <pageSetup paperSize="9" scale="74" orientation="landscape" r:id="rId1"/>
  <headerFooter>
    <oddHeader>หน้าที่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T64"/>
  <sheetViews>
    <sheetView view="pageLayout" topLeftCell="A100" zoomScale="70" zoomScaleSheetLayoutView="100" zoomScalePageLayoutView="70" workbookViewId="0">
      <selection activeCell="A40" sqref="A40"/>
    </sheetView>
  </sheetViews>
  <sheetFormatPr defaultColWidth="9" defaultRowHeight="24"/>
  <cols>
    <col min="1" max="1" width="12.25" style="26" customWidth="1"/>
    <col min="2" max="2" width="5.125" style="2" bestFit="1" customWidth="1"/>
    <col min="3" max="3" width="35.875" style="17" customWidth="1"/>
    <col min="4" max="4" width="6" style="17" bestFit="1" customWidth="1"/>
    <col min="5" max="5" width="9.125" style="26" customWidth="1"/>
    <col min="6" max="6" width="15.25" style="17" bestFit="1" customWidth="1"/>
    <col min="7" max="8" width="11.5" style="26" customWidth="1"/>
    <col min="9" max="9" width="14.125" style="26" customWidth="1"/>
    <col min="10" max="10" width="12" style="26" customWidth="1"/>
    <col min="11" max="11" width="8.75" style="26" customWidth="1"/>
    <col min="12" max="12" width="15.5" style="17" customWidth="1"/>
    <col min="13" max="13" width="6.875" style="17" customWidth="1"/>
    <col min="14" max="14" width="6.125" style="17" bestFit="1" customWidth="1"/>
    <col min="15" max="15" width="9.5" style="17" bestFit="1" customWidth="1"/>
    <col min="16" max="16" width="5.375" style="17" customWidth="1"/>
    <col min="17" max="17" width="5.75" style="17" customWidth="1"/>
    <col min="18" max="18" width="5.125" style="17" customWidth="1"/>
    <col min="19" max="19" width="5.25" style="17" customWidth="1"/>
    <col min="20" max="20" width="5" style="17" customWidth="1"/>
    <col min="21" max="21" width="5.625" style="17" customWidth="1"/>
    <col min="22" max="22" width="5.375" style="17" customWidth="1"/>
    <col min="23" max="16384" width="9" style="17"/>
  </cols>
  <sheetData>
    <row r="1" spans="1:20" s="2" customFormat="1">
      <c r="A1" s="1"/>
      <c r="B1" s="544" t="s">
        <v>106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</row>
    <row r="2" spans="1:20" s="2" customFormat="1">
      <c r="A2" s="1"/>
      <c r="B2" s="544" t="s">
        <v>1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3" spans="1:20" s="2" customFormat="1">
      <c r="A3" s="1"/>
      <c r="B3" s="545" t="s">
        <v>2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</row>
    <row r="4" spans="1:20" s="2" customFormat="1" ht="24" customHeight="1">
      <c r="A4" s="539" t="s">
        <v>3</v>
      </c>
      <c r="B4" s="549" t="s">
        <v>4</v>
      </c>
      <c r="C4" s="539" t="s">
        <v>5</v>
      </c>
      <c r="D4" s="539" t="s">
        <v>6</v>
      </c>
      <c r="E4" s="539" t="s">
        <v>7</v>
      </c>
      <c r="F4" s="539" t="s">
        <v>8</v>
      </c>
      <c r="G4" s="539" t="s">
        <v>9</v>
      </c>
      <c r="H4" s="539" t="s">
        <v>10</v>
      </c>
      <c r="I4" s="539" t="s">
        <v>11</v>
      </c>
      <c r="J4" s="539" t="s">
        <v>12</v>
      </c>
      <c r="K4" s="542" t="s">
        <v>13</v>
      </c>
      <c r="L4" s="543"/>
      <c r="M4" s="539" t="s">
        <v>14</v>
      </c>
      <c r="N4" s="542" t="s">
        <v>15</v>
      </c>
      <c r="O4" s="543"/>
    </row>
    <row r="5" spans="1:20" s="2" customFormat="1">
      <c r="A5" s="540"/>
      <c r="B5" s="550"/>
      <c r="C5" s="540"/>
      <c r="D5" s="540"/>
      <c r="E5" s="540"/>
      <c r="F5" s="540"/>
      <c r="G5" s="540"/>
      <c r="H5" s="540"/>
      <c r="I5" s="540"/>
      <c r="J5" s="540"/>
      <c r="K5" s="539" t="s">
        <v>6</v>
      </c>
      <c r="L5" s="539" t="s">
        <v>16</v>
      </c>
      <c r="M5" s="540"/>
      <c r="N5" s="539" t="s">
        <v>6</v>
      </c>
      <c r="O5" s="539" t="s">
        <v>16</v>
      </c>
    </row>
    <row r="6" spans="1:20" s="2" customFormat="1">
      <c r="A6" s="541"/>
      <c r="B6" s="55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</row>
    <row r="7" spans="1:20" s="2" customFormat="1">
      <c r="A7" s="69"/>
      <c r="B7" s="70"/>
      <c r="C7" s="90" t="s">
        <v>198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20" s="2" customFormat="1">
      <c r="A8" s="3" t="s">
        <v>91</v>
      </c>
      <c r="B8" s="4">
        <v>1</v>
      </c>
      <c r="C8" s="10" t="s">
        <v>152</v>
      </c>
      <c r="D8" s="11">
        <v>1</v>
      </c>
      <c r="E8" s="11" t="s">
        <v>92</v>
      </c>
      <c r="F8" s="7">
        <v>40000</v>
      </c>
      <c r="G8" s="3"/>
      <c r="H8" s="3"/>
      <c r="I8" s="3"/>
      <c r="J8" s="3"/>
      <c r="K8" s="27">
        <f>D8</f>
        <v>1</v>
      </c>
      <c r="L8" s="8">
        <f>F8*D8</f>
        <v>40000</v>
      </c>
      <c r="M8" s="9"/>
      <c r="N8" s="9"/>
      <c r="O8" s="9"/>
      <c r="P8" s="9"/>
      <c r="Q8" s="9"/>
      <c r="R8" s="9"/>
      <c r="S8" s="9"/>
      <c r="T8" s="9"/>
    </row>
    <row r="9" spans="1:20" s="2" customFormat="1" ht="72">
      <c r="A9" s="3" t="s">
        <v>137</v>
      </c>
      <c r="B9" s="4">
        <v>2</v>
      </c>
      <c r="C9" s="5" t="s">
        <v>181</v>
      </c>
      <c r="D9" s="6">
        <v>1</v>
      </c>
      <c r="E9" s="6" t="s">
        <v>92</v>
      </c>
      <c r="F9" s="7">
        <v>125720</v>
      </c>
      <c r="G9" s="3"/>
      <c r="H9" s="3">
        <v>1</v>
      </c>
      <c r="I9" s="3"/>
      <c r="J9" s="3"/>
      <c r="K9" s="27">
        <f t="shared" ref="K9:K52" si="0">D9</f>
        <v>1</v>
      </c>
      <c r="L9" s="8">
        <f t="shared" ref="L9:L14" si="1">F9*D9</f>
        <v>125720</v>
      </c>
      <c r="M9" s="9"/>
      <c r="N9" s="9"/>
      <c r="O9" s="9"/>
      <c r="P9" s="9"/>
      <c r="Q9" s="9"/>
      <c r="R9" s="9"/>
      <c r="S9" s="9"/>
      <c r="T9" s="9"/>
    </row>
    <row r="10" spans="1:20" s="2" customFormat="1" ht="48">
      <c r="A10" s="3" t="s">
        <v>137</v>
      </c>
      <c r="B10" s="4">
        <v>3</v>
      </c>
      <c r="C10" s="5" t="s">
        <v>182</v>
      </c>
      <c r="D10" s="6">
        <v>1</v>
      </c>
      <c r="E10" s="6" t="s">
        <v>92</v>
      </c>
      <c r="F10" s="7">
        <v>35000</v>
      </c>
      <c r="G10" s="3"/>
      <c r="H10" s="3">
        <v>1</v>
      </c>
      <c r="I10" s="3"/>
      <c r="J10" s="3"/>
      <c r="K10" s="27">
        <f t="shared" si="0"/>
        <v>1</v>
      </c>
      <c r="L10" s="8">
        <f t="shared" si="1"/>
        <v>35000</v>
      </c>
      <c r="M10" s="9"/>
      <c r="N10" s="9"/>
      <c r="O10" s="9"/>
      <c r="P10" s="9"/>
      <c r="Q10" s="9"/>
      <c r="R10" s="9"/>
      <c r="S10" s="9"/>
      <c r="T10" s="9"/>
    </row>
    <row r="11" spans="1:20" s="2" customFormat="1" ht="48">
      <c r="A11" s="3" t="s">
        <v>56</v>
      </c>
      <c r="B11" s="4">
        <v>4</v>
      </c>
      <c r="C11" s="5" t="s">
        <v>183</v>
      </c>
      <c r="D11" s="6">
        <v>1</v>
      </c>
      <c r="E11" s="6" t="s">
        <v>92</v>
      </c>
      <c r="F11" s="7">
        <v>54400</v>
      </c>
      <c r="G11" s="3">
        <v>1</v>
      </c>
      <c r="H11" s="3">
        <v>1</v>
      </c>
      <c r="I11" s="3"/>
      <c r="J11" s="3"/>
      <c r="K11" s="27">
        <f t="shared" si="0"/>
        <v>1</v>
      </c>
      <c r="L11" s="8">
        <f t="shared" si="1"/>
        <v>54400</v>
      </c>
      <c r="M11" s="9"/>
      <c r="N11" s="9"/>
      <c r="O11" s="9"/>
      <c r="P11" s="9"/>
      <c r="Q11" s="9"/>
      <c r="R11" s="9"/>
      <c r="S11" s="9"/>
      <c r="T11" s="9"/>
    </row>
    <row r="12" spans="1:20" s="2" customFormat="1">
      <c r="A12" s="3" t="s">
        <v>56</v>
      </c>
      <c r="B12" s="4">
        <v>5</v>
      </c>
      <c r="C12" s="5" t="s">
        <v>184</v>
      </c>
      <c r="D12" s="6">
        <v>1</v>
      </c>
      <c r="E12" s="6" t="s">
        <v>92</v>
      </c>
      <c r="F12" s="7">
        <v>4500</v>
      </c>
      <c r="G12" s="3">
        <v>1</v>
      </c>
      <c r="H12" s="3">
        <v>1</v>
      </c>
      <c r="I12" s="3"/>
      <c r="J12" s="3"/>
      <c r="K12" s="27">
        <v>1</v>
      </c>
      <c r="L12" s="8">
        <f t="shared" si="1"/>
        <v>4500</v>
      </c>
      <c r="M12" s="9"/>
      <c r="N12" s="9"/>
      <c r="O12" s="9"/>
      <c r="P12" s="9"/>
      <c r="Q12" s="9"/>
      <c r="R12" s="9"/>
      <c r="S12" s="9"/>
      <c r="T12" s="9"/>
    </row>
    <row r="13" spans="1:20" s="2" customFormat="1" ht="48">
      <c r="A13" s="3" t="s">
        <v>58</v>
      </c>
      <c r="B13" s="4">
        <v>6</v>
      </c>
      <c r="C13" s="5" t="s">
        <v>185</v>
      </c>
      <c r="D13" s="6">
        <v>1</v>
      </c>
      <c r="E13" s="6" t="s">
        <v>92</v>
      </c>
      <c r="F13" s="7">
        <v>9000</v>
      </c>
      <c r="G13" s="3"/>
      <c r="H13" s="3"/>
      <c r="I13" s="3">
        <v>1</v>
      </c>
      <c r="J13" s="3"/>
      <c r="K13" s="27">
        <f t="shared" si="0"/>
        <v>1</v>
      </c>
      <c r="L13" s="8">
        <f t="shared" si="1"/>
        <v>9000</v>
      </c>
      <c r="M13" s="9"/>
      <c r="N13" s="9"/>
      <c r="O13" s="9"/>
      <c r="P13" s="9"/>
      <c r="Q13" s="9"/>
      <c r="R13" s="9"/>
      <c r="S13" s="9"/>
      <c r="T13" s="9"/>
    </row>
    <row r="14" spans="1:20" s="2" customFormat="1" ht="48">
      <c r="A14" s="3" t="s">
        <v>62</v>
      </c>
      <c r="B14" s="4">
        <v>7</v>
      </c>
      <c r="C14" s="5" t="s">
        <v>178</v>
      </c>
      <c r="D14" s="6">
        <v>1</v>
      </c>
      <c r="E14" s="6" t="s">
        <v>92</v>
      </c>
      <c r="F14" s="7">
        <v>60000</v>
      </c>
      <c r="G14" s="3">
        <v>1</v>
      </c>
      <c r="H14" s="3"/>
      <c r="I14" s="3"/>
      <c r="J14" s="3"/>
      <c r="K14" s="27">
        <f t="shared" si="0"/>
        <v>1</v>
      </c>
      <c r="L14" s="8">
        <f t="shared" si="1"/>
        <v>60000</v>
      </c>
      <c r="M14" s="9"/>
      <c r="N14" s="9"/>
      <c r="O14" s="9"/>
      <c r="P14" s="9"/>
      <c r="Q14" s="9"/>
      <c r="R14" s="9"/>
      <c r="S14" s="9"/>
      <c r="T14" s="9"/>
    </row>
    <row r="15" spans="1:20" ht="48">
      <c r="A15" s="3" t="s">
        <v>51</v>
      </c>
      <c r="B15" s="4">
        <v>8</v>
      </c>
      <c r="C15" s="5" t="s">
        <v>179</v>
      </c>
      <c r="D15" s="6">
        <v>1</v>
      </c>
      <c r="E15" s="6" t="s">
        <v>92</v>
      </c>
      <c r="F15" s="7">
        <v>60000</v>
      </c>
      <c r="G15" s="3">
        <v>1</v>
      </c>
      <c r="H15" s="3"/>
      <c r="I15" s="3"/>
      <c r="J15" s="3"/>
      <c r="K15" s="27">
        <f t="shared" ref="K15:K25" si="2">D15</f>
        <v>1</v>
      </c>
      <c r="L15" s="8">
        <f t="shared" ref="L15:L25" si="3">F15*D15</f>
        <v>60000</v>
      </c>
      <c r="M15" s="42"/>
      <c r="N15" s="42"/>
      <c r="O15" s="42"/>
    </row>
    <row r="16" spans="1:20" ht="48">
      <c r="A16" s="28" t="s">
        <v>64</v>
      </c>
      <c r="B16" s="39">
        <v>9</v>
      </c>
      <c r="C16" s="29" t="s">
        <v>93</v>
      </c>
      <c r="D16" s="30">
        <v>1</v>
      </c>
      <c r="E16" s="30" t="s">
        <v>92</v>
      </c>
      <c r="F16" s="31">
        <v>85700</v>
      </c>
      <c r="G16" s="28"/>
      <c r="H16" s="28"/>
      <c r="I16" s="28"/>
      <c r="J16" s="28"/>
      <c r="K16" s="40">
        <f t="shared" si="2"/>
        <v>1</v>
      </c>
      <c r="L16" s="41">
        <f t="shared" si="3"/>
        <v>85700</v>
      </c>
      <c r="M16" s="42"/>
      <c r="N16" s="42"/>
      <c r="O16" s="42"/>
    </row>
    <row r="17" spans="1:20" s="2" customFormat="1">
      <c r="A17" s="32"/>
      <c r="B17" s="32"/>
      <c r="C17" s="57" t="s">
        <v>153</v>
      </c>
      <c r="D17" s="33"/>
      <c r="E17" s="33"/>
      <c r="F17" s="34"/>
      <c r="G17" s="32"/>
      <c r="H17" s="32"/>
      <c r="I17" s="32"/>
      <c r="J17" s="32"/>
      <c r="K17" s="46">
        <f t="shared" si="2"/>
        <v>0</v>
      </c>
      <c r="L17" s="47">
        <f t="shared" si="3"/>
        <v>0</v>
      </c>
      <c r="M17" s="48"/>
      <c r="N17" s="48"/>
      <c r="O17" s="48"/>
      <c r="P17" s="9"/>
      <c r="Q17" s="9"/>
      <c r="R17" s="9"/>
      <c r="S17" s="9"/>
      <c r="T17" s="9"/>
    </row>
    <row r="18" spans="1:20" s="2" customFormat="1">
      <c r="A18" s="32"/>
      <c r="B18" s="32"/>
      <c r="C18" s="57" t="s">
        <v>154</v>
      </c>
      <c r="D18" s="33"/>
      <c r="E18" s="33"/>
      <c r="F18" s="34"/>
      <c r="G18" s="32"/>
      <c r="H18" s="32"/>
      <c r="I18" s="32"/>
      <c r="J18" s="32"/>
      <c r="K18" s="46">
        <f t="shared" si="2"/>
        <v>0</v>
      </c>
      <c r="L18" s="47">
        <f t="shared" si="3"/>
        <v>0</v>
      </c>
      <c r="M18" s="48"/>
      <c r="N18" s="48"/>
      <c r="O18" s="48"/>
      <c r="P18" s="9"/>
      <c r="Q18" s="9"/>
      <c r="R18" s="9"/>
      <c r="S18" s="9"/>
      <c r="T18" s="9"/>
    </row>
    <row r="19" spans="1:20" s="2" customFormat="1" ht="48">
      <c r="A19" s="32"/>
      <c r="B19" s="60"/>
      <c r="C19" s="57" t="s">
        <v>155</v>
      </c>
      <c r="D19" s="33"/>
      <c r="E19" s="33"/>
      <c r="F19" s="34"/>
      <c r="G19" s="32"/>
      <c r="H19" s="32"/>
      <c r="I19" s="32"/>
      <c r="J19" s="32"/>
      <c r="K19" s="46">
        <f t="shared" si="2"/>
        <v>0</v>
      </c>
      <c r="L19" s="47">
        <f t="shared" si="3"/>
        <v>0</v>
      </c>
      <c r="M19" s="48"/>
      <c r="N19" s="48"/>
      <c r="O19" s="48"/>
      <c r="P19" s="9"/>
      <c r="Q19" s="9"/>
      <c r="R19" s="9"/>
      <c r="S19" s="9"/>
      <c r="T19" s="9"/>
    </row>
    <row r="20" spans="1:20" s="2" customFormat="1">
      <c r="A20" s="37"/>
      <c r="B20" s="37"/>
      <c r="C20" s="58" t="s">
        <v>156</v>
      </c>
      <c r="D20" s="35"/>
      <c r="E20" s="35"/>
      <c r="F20" s="36"/>
      <c r="G20" s="37"/>
      <c r="H20" s="37"/>
      <c r="I20" s="37"/>
      <c r="J20" s="37"/>
      <c r="K20" s="43">
        <f t="shared" si="2"/>
        <v>0</v>
      </c>
      <c r="L20" s="44">
        <f t="shared" si="3"/>
        <v>0</v>
      </c>
      <c r="M20" s="45"/>
      <c r="N20" s="45"/>
      <c r="O20" s="45"/>
      <c r="P20" s="9"/>
      <c r="Q20" s="9"/>
      <c r="R20" s="9"/>
      <c r="S20" s="9"/>
      <c r="T20" s="9"/>
    </row>
    <row r="21" spans="1:20" s="2" customFormat="1" ht="48">
      <c r="A21" s="3" t="s">
        <v>76</v>
      </c>
      <c r="B21" s="4">
        <v>10</v>
      </c>
      <c r="C21" s="5" t="s">
        <v>187</v>
      </c>
      <c r="D21" s="6">
        <v>1</v>
      </c>
      <c r="E21" s="6" t="s">
        <v>92</v>
      </c>
      <c r="F21" s="7">
        <v>60000</v>
      </c>
      <c r="G21" s="3">
        <v>1</v>
      </c>
      <c r="H21" s="3"/>
      <c r="I21" s="3"/>
      <c r="J21" s="3"/>
      <c r="K21" s="27">
        <f t="shared" si="2"/>
        <v>1</v>
      </c>
      <c r="L21" s="8">
        <f t="shared" si="3"/>
        <v>60000</v>
      </c>
      <c r="M21" s="9"/>
      <c r="N21" s="9"/>
      <c r="O21" s="9"/>
      <c r="P21" s="9"/>
      <c r="Q21" s="9"/>
      <c r="R21" s="9"/>
      <c r="S21" s="9"/>
      <c r="T21" s="9"/>
    </row>
    <row r="22" spans="1:20" s="2" customFormat="1">
      <c r="A22" s="3" t="s">
        <v>54</v>
      </c>
      <c r="B22" s="4">
        <v>11</v>
      </c>
      <c r="C22" s="5" t="s">
        <v>188</v>
      </c>
      <c r="D22" s="6">
        <v>1</v>
      </c>
      <c r="E22" s="6" t="s">
        <v>92</v>
      </c>
      <c r="F22" s="7">
        <v>60000</v>
      </c>
      <c r="G22" s="3">
        <v>1</v>
      </c>
      <c r="H22" s="3"/>
      <c r="I22" s="3"/>
      <c r="J22" s="3"/>
      <c r="K22" s="27">
        <f t="shared" si="2"/>
        <v>1</v>
      </c>
      <c r="L22" s="8">
        <f t="shared" si="3"/>
        <v>60000</v>
      </c>
      <c r="M22" s="9"/>
      <c r="N22" s="9"/>
      <c r="O22" s="9"/>
      <c r="P22" s="9"/>
      <c r="Q22" s="9"/>
      <c r="R22" s="9"/>
      <c r="S22" s="9"/>
      <c r="T22" s="9"/>
    </row>
    <row r="23" spans="1:20" s="2" customFormat="1">
      <c r="A23" s="37" t="s">
        <v>127</v>
      </c>
      <c r="B23" s="4">
        <v>12</v>
      </c>
      <c r="C23" s="49" t="s">
        <v>105</v>
      </c>
      <c r="D23" s="11">
        <v>1</v>
      </c>
      <c r="E23" s="50" t="s">
        <v>92</v>
      </c>
      <c r="F23" s="51">
        <v>20000</v>
      </c>
      <c r="G23" s="3"/>
      <c r="H23" s="3"/>
      <c r="I23" s="3"/>
      <c r="J23" s="3"/>
      <c r="K23" s="27">
        <f t="shared" si="2"/>
        <v>1</v>
      </c>
      <c r="L23" s="8">
        <f t="shared" si="3"/>
        <v>20000</v>
      </c>
      <c r="M23" s="9"/>
      <c r="N23" s="9"/>
      <c r="O23" s="9"/>
      <c r="P23" s="9"/>
      <c r="Q23" s="9"/>
      <c r="R23" s="9"/>
      <c r="S23" s="9"/>
      <c r="T23" s="9"/>
    </row>
    <row r="24" spans="1:20" s="2" customFormat="1">
      <c r="A24" s="3" t="s">
        <v>100</v>
      </c>
      <c r="B24" s="4">
        <v>13</v>
      </c>
      <c r="C24" s="10" t="s">
        <v>101</v>
      </c>
      <c r="D24" s="11">
        <v>1</v>
      </c>
      <c r="E24" s="11" t="s">
        <v>92</v>
      </c>
      <c r="F24" s="12">
        <v>400000</v>
      </c>
      <c r="G24" s="3"/>
      <c r="H24" s="3"/>
      <c r="I24" s="3"/>
      <c r="J24" s="3"/>
      <c r="K24" s="27">
        <f t="shared" si="2"/>
        <v>1</v>
      </c>
      <c r="L24" s="8">
        <f t="shared" si="3"/>
        <v>400000</v>
      </c>
      <c r="M24" s="9"/>
      <c r="N24" s="9"/>
      <c r="O24" s="9"/>
      <c r="P24" s="9"/>
      <c r="Q24" s="9"/>
      <c r="R24" s="9"/>
      <c r="S24" s="9"/>
      <c r="T24" s="9"/>
    </row>
    <row r="25" spans="1:20" s="2" customFormat="1" ht="72">
      <c r="A25" s="3" t="s">
        <v>103</v>
      </c>
      <c r="B25" s="4">
        <v>14</v>
      </c>
      <c r="C25" s="5" t="s">
        <v>104</v>
      </c>
      <c r="D25" s="6">
        <v>1</v>
      </c>
      <c r="E25" s="6" t="s">
        <v>92</v>
      </c>
      <c r="F25" s="38">
        <v>18000</v>
      </c>
      <c r="G25" s="3"/>
      <c r="H25" s="3"/>
      <c r="I25" s="3"/>
      <c r="J25" s="3"/>
      <c r="K25" s="27">
        <f t="shared" si="2"/>
        <v>1</v>
      </c>
      <c r="L25" s="8">
        <f t="shared" si="3"/>
        <v>18000</v>
      </c>
      <c r="M25" s="9"/>
      <c r="N25" s="9"/>
      <c r="O25" s="9"/>
      <c r="P25" s="9"/>
      <c r="Q25" s="9"/>
      <c r="R25" s="9"/>
      <c r="S25" s="9"/>
      <c r="T25" s="9"/>
    </row>
    <row r="26" spans="1:20" s="2" customFormat="1">
      <c r="A26" s="3"/>
      <c r="B26" s="3"/>
      <c r="C26" s="86" t="s">
        <v>14</v>
      </c>
      <c r="D26" s="11"/>
      <c r="E26" s="11"/>
      <c r="F26" s="12"/>
      <c r="G26" s="3"/>
      <c r="H26" s="3"/>
      <c r="I26" s="3"/>
      <c r="J26" s="3"/>
      <c r="K26" s="27"/>
      <c r="L26" s="88">
        <f>SUM(L8:L25)</f>
        <v>1032320</v>
      </c>
      <c r="M26" s="9"/>
      <c r="N26" s="9"/>
      <c r="O26" s="9"/>
      <c r="P26" s="9"/>
      <c r="Q26" s="9"/>
      <c r="R26" s="9"/>
      <c r="S26" s="9"/>
      <c r="T26" s="9"/>
    </row>
    <row r="27" spans="1:20" s="2" customFormat="1">
      <c r="A27" s="28"/>
      <c r="B27" s="39"/>
      <c r="C27" s="89" t="s">
        <v>199</v>
      </c>
      <c r="D27" s="30"/>
      <c r="E27" s="30"/>
      <c r="F27" s="68"/>
      <c r="G27" s="28"/>
      <c r="H27" s="28"/>
      <c r="I27" s="28"/>
      <c r="J27" s="28"/>
      <c r="K27" s="40"/>
      <c r="L27" s="41"/>
      <c r="M27" s="42"/>
      <c r="N27" s="42"/>
      <c r="O27" s="42"/>
      <c r="P27" s="9"/>
      <c r="Q27" s="9"/>
      <c r="R27" s="9"/>
      <c r="S27" s="9"/>
      <c r="T27" s="9"/>
    </row>
    <row r="28" spans="1:20" s="2" customFormat="1">
      <c r="A28" s="3" t="s">
        <v>91</v>
      </c>
      <c r="B28" s="87">
        <v>15</v>
      </c>
      <c r="C28" s="10" t="s">
        <v>143</v>
      </c>
      <c r="D28" s="11">
        <v>1</v>
      </c>
      <c r="E28" s="11" t="s">
        <v>92</v>
      </c>
      <c r="F28" s="7">
        <v>5000</v>
      </c>
      <c r="G28" s="3"/>
      <c r="H28" s="3"/>
      <c r="I28" s="3"/>
      <c r="J28" s="3"/>
      <c r="K28" s="27">
        <f t="shared" ref="K28:K37" si="4">D28</f>
        <v>1</v>
      </c>
      <c r="L28" s="8">
        <f t="shared" ref="L28:L37" si="5">F28*D28</f>
        <v>5000</v>
      </c>
      <c r="M28" s="9"/>
      <c r="N28" s="9"/>
      <c r="O28" s="9"/>
      <c r="P28" s="9"/>
      <c r="Q28" s="9"/>
      <c r="R28" s="9"/>
      <c r="S28" s="9"/>
      <c r="T28" s="9"/>
    </row>
    <row r="29" spans="1:20" s="2" customFormat="1">
      <c r="A29" s="3" t="s">
        <v>62</v>
      </c>
      <c r="B29" s="87">
        <v>16</v>
      </c>
      <c r="C29" s="10" t="s">
        <v>186</v>
      </c>
      <c r="D29" s="6">
        <v>1</v>
      </c>
      <c r="E29" s="6" t="s">
        <v>92</v>
      </c>
      <c r="F29" s="12">
        <v>3000</v>
      </c>
      <c r="G29" s="3">
        <v>1</v>
      </c>
      <c r="H29" s="3"/>
      <c r="I29" s="3"/>
      <c r="J29" s="3"/>
      <c r="K29" s="27">
        <f t="shared" si="4"/>
        <v>1</v>
      </c>
      <c r="L29" s="8">
        <f t="shared" si="5"/>
        <v>3000</v>
      </c>
      <c r="M29" s="9"/>
      <c r="N29" s="9"/>
      <c r="O29" s="9"/>
      <c r="P29" s="9"/>
      <c r="Q29" s="9"/>
      <c r="R29" s="9"/>
      <c r="S29" s="9"/>
      <c r="T29" s="9"/>
    </row>
    <row r="30" spans="1:20" s="2" customFormat="1" ht="48">
      <c r="A30" s="3" t="s">
        <v>62</v>
      </c>
      <c r="B30" s="87">
        <v>17</v>
      </c>
      <c r="C30" s="5" t="s">
        <v>180</v>
      </c>
      <c r="D30" s="6">
        <v>1</v>
      </c>
      <c r="E30" s="6" t="s">
        <v>92</v>
      </c>
      <c r="F30" s="7">
        <v>57000</v>
      </c>
      <c r="G30" s="3"/>
      <c r="H30" s="3"/>
      <c r="I30" s="3"/>
      <c r="J30" s="3"/>
      <c r="K30" s="27">
        <f t="shared" si="4"/>
        <v>1</v>
      </c>
      <c r="L30" s="8">
        <f t="shared" si="5"/>
        <v>57000</v>
      </c>
      <c r="M30" s="42"/>
      <c r="N30" s="42"/>
      <c r="O30" s="42"/>
      <c r="P30" s="9"/>
      <c r="Q30" s="9"/>
      <c r="R30" s="9"/>
      <c r="S30" s="9"/>
      <c r="T30" s="9"/>
    </row>
    <row r="31" spans="1:20" s="2" customFormat="1">
      <c r="A31" s="3" t="s">
        <v>51</v>
      </c>
      <c r="B31" s="87">
        <v>18</v>
      </c>
      <c r="C31" s="10" t="s">
        <v>186</v>
      </c>
      <c r="D31" s="6">
        <v>1</v>
      </c>
      <c r="E31" s="6" t="s">
        <v>92</v>
      </c>
      <c r="F31" s="12">
        <v>40680</v>
      </c>
      <c r="G31" s="3">
        <v>1</v>
      </c>
      <c r="H31" s="3"/>
      <c r="I31" s="3"/>
      <c r="J31" s="3"/>
      <c r="K31" s="27">
        <f t="shared" si="4"/>
        <v>1</v>
      </c>
      <c r="L31" s="8">
        <f t="shared" si="5"/>
        <v>40680</v>
      </c>
      <c r="M31" s="42"/>
      <c r="N31" s="42"/>
      <c r="O31" s="42"/>
      <c r="P31" s="9"/>
      <c r="Q31" s="9"/>
      <c r="R31" s="9"/>
      <c r="S31" s="9"/>
      <c r="T31" s="9"/>
    </row>
    <row r="32" spans="1:20" s="2" customFormat="1">
      <c r="A32" s="28" t="s">
        <v>64</v>
      </c>
      <c r="B32" s="87">
        <v>19</v>
      </c>
      <c r="C32" s="10" t="s">
        <v>186</v>
      </c>
      <c r="D32" s="6">
        <v>1</v>
      </c>
      <c r="E32" s="6" t="s">
        <v>92</v>
      </c>
      <c r="F32" s="12">
        <v>40680</v>
      </c>
      <c r="G32" s="37"/>
      <c r="H32" s="37"/>
      <c r="I32" s="37"/>
      <c r="J32" s="37"/>
      <c r="K32" s="43">
        <f t="shared" si="4"/>
        <v>1</v>
      </c>
      <c r="L32" s="44">
        <f t="shared" si="5"/>
        <v>40680</v>
      </c>
      <c r="M32" s="45"/>
      <c r="N32" s="45"/>
      <c r="O32" s="45"/>
      <c r="P32" s="9"/>
      <c r="Q32" s="9"/>
      <c r="R32" s="9"/>
      <c r="S32" s="9"/>
      <c r="T32" s="9"/>
    </row>
    <row r="33" spans="1:20" s="2" customFormat="1">
      <c r="A33" s="3" t="s">
        <v>94</v>
      </c>
      <c r="B33" s="87">
        <v>20</v>
      </c>
      <c r="C33" s="5" t="s">
        <v>95</v>
      </c>
      <c r="D33" s="6">
        <v>17</v>
      </c>
      <c r="E33" s="6" t="s">
        <v>96</v>
      </c>
      <c r="F33" s="7">
        <v>1500</v>
      </c>
      <c r="G33" s="3"/>
      <c r="H33" s="3"/>
      <c r="I33" s="3"/>
      <c r="J33" s="3"/>
      <c r="K33" s="27">
        <f t="shared" si="4"/>
        <v>17</v>
      </c>
      <c r="L33" s="8">
        <f t="shared" si="5"/>
        <v>25500</v>
      </c>
      <c r="M33" s="9"/>
      <c r="N33" s="9"/>
      <c r="O33" s="9"/>
      <c r="P33" s="9"/>
      <c r="Q33" s="9"/>
      <c r="R33" s="9"/>
      <c r="S33" s="9"/>
      <c r="T33" s="9"/>
    </row>
    <row r="34" spans="1:20" s="2" customFormat="1" ht="48">
      <c r="A34" s="3" t="s">
        <v>83</v>
      </c>
      <c r="B34" s="87">
        <v>21</v>
      </c>
      <c r="C34" s="5" t="s">
        <v>97</v>
      </c>
      <c r="D34" s="6">
        <v>1</v>
      </c>
      <c r="E34" s="6" t="s">
        <v>92</v>
      </c>
      <c r="F34" s="7">
        <v>267500</v>
      </c>
      <c r="G34" s="3"/>
      <c r="H34" s="3"/>
      <c r="I34" s="3"/>
      <c r="J34" s="3"/>
      <c r="K34" s="27">
        <f t="shared" si="4"/>
        <v>1</v>
      </c>
      <c r="L34" s="8">
        <f t="shared" si="5"/>
        <v>267500</v>
      </c>
      <c r="M34" s="9"/>
      <c r="N34" s="9"/>
      <c r="O34" s="9"/>
      <c r="P34" s="9"/>
      <c r="Q34" s="9"/>
      <c r="R34" s="9"/>
      <c r="S34" s="9"/>
      <c r="T34" s="9"/>
    </row>
    <row r="35" spans="1:20" s="2" customFormat="1">
      <c r="A35" s="3" t="s">
        <v>83</v>
      </c>
      <c r="B35" s="87">
        <v>22</v>
      </c>
      <c r="C35" s="5" t="s">
        <v>98</v>
      </c>
      <c r="D35" s="11">
        <v>1</v>
      </c>
      <c r="E35" s="11" t="s">
        <v>92</v>
      </c>
      <c r="F35" s="12">
        <v>250000</v>
      </c>
      <c r="G35" s="3"/>
      <c r="H35" s="3"/>
      <c r="I35" s="3"/>
      <c r="J35" s="3"/>
      <c r="K35" s="27">
        <f t="shared" si="4"/>
        <v>1</v>
      </c>
      <c r="L35" s="8">
        <f t="shared" si="5"/>
        <v>250000</v>
      </c>
      <c r="M35" s="9"/>
      <c r="N35" s="9"/>
      <c r="O35" s="9"/>
      <c r="P35" s="9"/>
      <c r="Q35" s="9"/>
      <c r="R35" s="9"/>
      <c r="S35" s="9"/>
      <c r="T35" s="9"/>
    </row>
    <row r="36" spans="1:20" s="2" customFormat="1">
      <c r="A36" s="3" t="s">
        <v>100</v>
      </c>
      <c r="B36" s="3">
        <v>23</v>
      </c>
      <c r="C36" s="10" t="s">
        <v>102</v>
      </c>
      <c r="D36" s="6">
        <v>1</v>
      </c>
      <c r="E36" s="6" t="s">
        <v>92</v>
      </c>
      <c r="F36" s="12">
        <v>150000</v>
      </c>
      <c r="G36" s="3"/>
      <c r="H36" s="3"/>
      <c r="I36" s="3"/>
      <c r="J36" s="3"/>
      <c r="K36" s="27">
        <f t="shared" si="4"/>
        <v>1</v>
      </c>
      <c r="L36" s="8">
        <f t="shared" si="5"/>
        <v>150000</v>
      </c>
      <c r="M36" s="9"/>
      <c r="N36" s="9"/>
      <c r="O36" s="9"/>
      <c r="P36" s="9"/>
      <c r="Q36" s="9"/>
      <c r="R36" s="9"/>
      <c r="S36" s="9"/>
      <c r="T36" s="9"/>
    </row>
    <row r="37" spans="1:20" s="2" customFormat="1" ht="96">
      <c r="A37" s="555" t="s">
        <v>103</v>
      </c>
      <c r="B37" s="4">
        <v>24</v>
      </c>
      <c r="C37" s="29" t="s">
        <v>190</v>
      </c>
      <c r="D37" s="30">
        <v>1</v>
      </c>
      <c r="E37" s="30" t="s">
        <v>92</v>
      </c>
      <c r="F37" s="557">
        <v>63300</v>
      </c>
      <c r="G37" s="28"/>
      <c r="H37" s="28"/>
      <c r="I37" s="28"/>
      <c r="J37" s="28"/>
      <c r="K37" s="559">
        <f t="shared" si="4"/>
        <v>1</v>
      </c>
      <c r="L37" s="561">
        <f t="shared" si="5"/>
        <v>63300</v>
      </c>
      <c r="M37" s="42"/>
      <c r="N37" s="42"/>
      <c r="O37" s="42"/>
      <c r="P37" s="9"/>
      <c r="Q37" s="9"/>
      <c r="R37" s="9"/>
      <c r="S37" s="9"/>
      <c r="T37" s="9"/>
    </row>
    <row r="38" spans="1:20" s="2" customFormat="1" ht="120">
      <c r="A38" s="556"/>
      <c r="B38" s="4">
        <v>25</v>
      </c>
      <c r="C38" s="52" t="s">
        <v>189</v>
      </c>
      <c r="D38" s="59">
        <v>1</v>
      </c>
      <c r="E38" s="59" t="s">
        <v>92</v>
      </c>
      <c r="F38" s="558"/>
      <c r="G38" s="37"/>
      <c r="H38" s="37"/>
      <c r="I38" s="37"/>
      <c r="J38" s="37"/>
      <c r="K38" s="560"/>
      <c r="L38" s="562"/>
      <c r="M38" s="45"/>
      <c r="N38" s="45"/>
      <c r="O38" s="45"/>
      <c r="P38" s="9"/>
      <c r="Q38" s="9"/>
      <c r="R38" s="9"/>
      <c r="S38" s="9"/>
      <c r="T38" s="9"/>
    </row>
    <row r="39" spans="1:20" s="2" customFormat="1">
      <c r="A39" s="3" t="s">
        <v>103</v>
      </c>
      <c r="B39" s="4">
        <v>26</v>
      </c>
      <c r="C39" s="5" t="s">
        <v>191</v>
      </c>
      <c r="D39" s="6">
        <v>4</v>
      </c>
      <c r="E39" s="6" t="s">
        <v>96</v>
      </c>
      <c r="F39" s="7">
        <f>L39/K39</f>
        <v>36250</v>
      </c>
      <c r="G39" s="3"/>
      <c r="H39" s="3"/>
      <c r="I39" s="3"/>
      <c r="J39" s="3"/>
      <c r="K39" s="27">
        <f t="shared" ref="K39:K46" si="6">D39</f>
        <v>4</v>
      </c>
      <c r="L39" s="8">
        <v>145000</v>
      </c>
      <c r="M39" s="9"/>
      <c r="N39" s="9"/>
      <c r="O39" s="9"/>
      <c r="P39" s="9"/>
      <c r="Q39" s="9"/>
      <c r="R39" s="9"/>
      <c r="S39" s="9"/>
      <c r="T39" s="9"/>
    </row>
    <row r="40" spans="1:20" s="2" customFormat="1" ht="72">
      <c r="A40" s="3" t="s">
        <v>103</v>
      </c>
      <c r="B40" s="4">
        <v>27</v>
      </c>
      <c r="C40" s="5" t="s">
        <v>99</v>
      </c>
      <c r="D40" s="6">
        <v>1</v>
      </c>
      <c r="E40" s="6" t="s">
        <v>92</v>
      </c>
      <c r="F40" s="7">
        <v>50000</v>
      </c>
      <c r="G40" s="3"/>
      <c r="H40" s="3"/>
      <c r="I40" s="3"/>
      <c r="J40" s="3"/>
      <c r="K40" s="27">
        <f t="shared" si="6"/>
        <v>1</v>
      </c>
      <c r="L40" s="8">
        <f>F40*D40</f>
        <v>50000</v>
      </c>
      <c r="M40" s="9"/>
      <c r="N40" s="9"/>
      <c r="O40" s="9"/>
      <c r="P40" s="9"/>
      <c r="Q40" s="9"/>
      <c r="R40" s="9"/>
      <c r="S40" s="9"/>
      <c r="T40" s="9"/>
    </row>
    <row r="41" spans="1:20" s="2" customFormat="1" ht="48">
      <c r="A41" s="3" t="s">
        <v>103</v>
      </c>
      <c r="B41" s="4">
        <v>28</v>
      </c>
      <c r="C41" s="10" t="s">
        <v>192</v>
      </c>
      <c r="D41" s="6">
        <v>1</v>
      </c>
      <c r="E41" s="6" t="s">
        <v>92</v>
      </c>
      <c r="F41" s="38">
        <v>8000</v>
      </c>
      <c r="G41" s="3"/>
      <c r="H41" s="3"/>
      <c r="I41" s="3"/>
      <c r="J41" s="3"/>
      <c r="K41" s="27">
        <f t="shared" si="6"/>
        <v>1</v>
      </c>
      <c r="L41" s="8">
        <f>F41*D41</f>
        <v>8000</v>
      </c>
      <c r="M41" s="9"/>
      <c r="N41" s="9"/>
      <c r="O41" s="9"/>
      <c r="P41" s="9"/>
      <c r="Q41" s="9"/>
      <c r="R41" s="9"/>
      <c r="S41" s="9"/>
      <c r="T41" s="9"/>
    </row>
    <row r="42" spans="1:20" s="2" customFormat="1" ht="48">
      <c r="A42" s="3" t="s">
        <v>103</v>
      </c>
      <c r="B42" s="4">
        <v>29</v>
      </c>
      <c r="C42" s="5" t="s">
        <v>193</v>
      </c>
      <c r="D42" s="6">
        <v>1</v>
      </c>
      <c r="E42" s="6" t="s">
        <v>92</v>
      </c>
      <c r="F42" s="38">
        <v>350000</v>
      </c>
      <c r="G42" s="3">
        <v>1</v>
      </c>
      <c r="H42" s="3"/>
      <c r="I42" s="3"/>
      <c r="J42" s="3"/>
      <c r="K42" s="27">
        <f t="shared" si="6"/>
        <v>1</v>
      </c>
      <c r="L42" s="8">
        <f>F42*D42</f>
        <v>350000</v>
      </c>
      <c r="M42" s="9"/>
      <c r="N42" s="9"/>
      <c r="O42" s="9"/>
      <c r="P42" s="9"/>
      <c r="Q42" s="9"/>
      <c r="R42" s="9"/>
      <c r="S42" s="9"/>
      <c r="T42" s="9"/>
    </row>
    <row r="43" spans="1:20" s="2" customFormat="1" ht="48">
      <c r="A43" s="3" t="s">
        <v>94</v>
      </c>
      <c r="B43" s="4">
        <v>30</v>
      </c>
      <c r="C43" s="5" t="s">
        <v>136</v>
      </c>
      <c r="D43" s="6">
        <v>17</v>
      </c>
      <c r="E43" s="6" t="s">
        <v>96</v>
      </c>
      <c r="F43" s="38">
        <v>1500</v>
      </c>
      <c r="G43" s="3"/>
      <c r="H43" s="3"/>
      <c r="I43" s="3"/>
      <c r="J43" s="3"/>
      <c r="K43" s="27">
        <f t="shared" si="6"/>
        <v>17</v>
      </c>
      <c r="L43" s="8">
        <f>F43*D43</f>
        <v>25500</v>
      </c>
      <c r="M43" s="9"/>
      <c r="N43" s="9"/>
      <c r="O43" s="9"/>
      <c r="P43" s="9"/>
      <c r="Q43" s="9"/>
      <c r="R43" s="9"/>
      <c r="S43" s="9"/>
      <c r="T43" s="9"/>
    </row>
    <row r="44" spans="1:20" s="2" customFormat="1">
      <c r="A44" s="3" t="s">
        <v>58</v>
      </c>
      <c r="B44" s="4">
        <v>31</v>
      </c>
      <c r="C44" s="5" t="s">
        <v>147</v>
      </c>
      <c r="D44" s="6">
        <v>1</v>
      </c>
      <c r="E44" s="6" t="s">
        <v>92</v>
      </c>
      <c r="F44" s="38">
        <f>L44</f>
        <v>48675</v>
      </c>
      <c r="G44" s="3"/>
      <c r="H44" s="54">
        <v>48675</v>
      </c>
      <c r="I44" s="3"/>
      <c r="J44" s="3"/>
      <c r="K44" s="27">
        <f t="shared" si="6"/>
        <v>1</v>
      </c>
      <c r="L44" s="8">
        <v>48675</v>
      </c>
      <c r="M44" s="9"/>
      <c r="N44" s="9"/>
      <c r="O44" s="9"/>
      <c r="P44" s="9"/>
      <c r="Q44" s="9"/>
      <c r="R44" s="9"/>
      <c r="S44" s="9"/>
      <c r="T44" s="9"/>
    </row>
    <row r="45" spans="1:20" s="2" customFormat="1" ht="48">
      <c r="A45" s="3" t="s">
        <v>58</v>
      </c>
      <c r="B45" s="4">
        <v>32</v>
      </c>
      <c r="C45" s="5" t="s">
        <v>148</v>
      </c>
      <c r="D45" s="6">
        <v>1</v>
      </c>
      <c r="E45" s="6" t="s">
        <v>92</v>
      </c>
      <c r="F45" s="38">
        <f>L45</f>
        <v>15300</v>
      </c>
      <c r="G45" s="3"/>
      <c r="H45" s="54">
        <v>15300</v>
      </c>
      <c r="I45" s="3"/>
      <c r="J45" s="3"/>
      <c r="K45" s="27">
        <f t="shared" si="6"/>
        <v>1</v>
      </c>
      <c r="L45" s="8">
        <v>15300</v>
      </c>
      <c r="M45" s="9"/>
      <c r="N45" s="9"/>
      <c r="O45" s="9"/>
      <c r="P45" s="9"/>
      <c r="Q45" s="9"/>
      <c r="R45" s="9"/>
      <c r="S45" s="9"/>
      <c r="T45" s="9"/>
    </row>
    <row r="46" spans="1:20" s="2" customFormat="1" ht="48">
      <c r="A46" s="3" t="s">
        <v>58</v>
      </c>
      <c r="B46" s="4">
        <v>33</v>
      </c>
      <c r="C46" s="5" t="s">
        <v>149</v>
      </c>
      <c r="D46" s="6">
        <v>1</v>
      </c>
      <c r="E46" s="6" t="s">
        <v>92</v>
      </c>
      <c r="F46" s="38">
        <f>L46</f>
        <v>18400</v>
      </c>
      <c r="G46" s="3"/>
      <c r="H46" s="54">
        <v>18400</v>
      </c>
      <c r="I46" s="3"/>
      <c r="J46" s="3"/>
      <c r="K46" s="27">
        <f t="shared" si="6"/>
        <v>1</v>
      </c>
      <c r="L46" s="8">
        <v>18400</v>
      </c>
      <c r="M46" s="9"/>
      <c r="N46" s="9"/>
      <c r="O46" s="9"/>
      <c r="P46" s="9"/>
      <c r="Q46" s="9"/>
      <c r="R46" s="9"/>
      <c r="S46" s="9"/>
      <c r="T46" s="9"/>
    </row>
    <row r="47" spans="1:20" s="2" customFormat="1">
      <c r="A47" s="9"/>
      <c r="B47" s="9"/>
      <c r="C47" s="84" t="s">
        <v>14</v>
      </c>
      <c r="D47" s="9"/>
      <c r="E47" s="9"/>
      <c r="F47" s="9"/>
      <c r="G47" s="9"/>
      <c r="H47" s="9"/>
      <c r="I47" s="9"/>
      <c r="J47" s="9"/>
      <c r="K47" s="9"/>
      <c r="L47" s="88">
        <f>SUM(L28:L46)</f>
        <v>1563535</v>
      </c>
      <c r="M47" s="9"/>
      <c r="N47" s="9"/>
      <c r="O47" s="9"/>
      <c r="P47" s="42"/>
      <c r="Q47" s="42"/>
      <c r="R47" s="42"/>
      <c r="S47" s="42"/>
      <c r="T47" s="42"/>
    </row>
    <row r="48" spans="1:20" s="2" customFormat="1">
      <c r="A48" s="9"/>
      <c r="B48" s="9"/>
      <c r="C48" s="91" t="s">
        <v>200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P48" s="9"/>
      <c r="Q48" s="9"/>
      <c r="R48" s="9"/>
      <c r="S48" s="9"/>
      <c r="T48" s="9"/>
    </row>
    <row r="49" spans="1:20" s="2" customFormat="1" ht="51" customHeight="1">
      <c r="A49" s="3" t="s">
        <v>103</v>
      </c>
      <c r="B49" s="3">
        <v>34</v>
      </c>
      <c r="C49" s="5" t="s">
        <v>194</v>
      </c>
      <c r="D49" s="6">
        <v>1</v>
      </c>
      <c r="E49" s="6" t="s">
        <v>92</v>
      </c>
      <c r="F49" s="7">
        <v>500000</v>
      </c>
      <c r="G49" s="3"/>
      <c r="H49" s="3"/>
      <c r="I49" s="3"/>
      <c r="J49" s="3"/>
      <c r="K49" s="27">
        <f>D49</f>
        <v>1</v>
      </c>
      <c r="L49" s="8">
        <f>F49*D49</f>
        <v>500000</v>
      </c>
      <c r="M49" s="9"/>
      <c r="N49" s="9"/>
      <c r="O49" s="21"/>
      <c r="P49" s="9"/>
      <c r="Q49" s="9"/>
      <c r="R49" s="9"/>
      <c r="S49" s="9"/>
      <c r="T49" s="9"/>
    </row>
    <row r="50" spans="1:20" s="2" customFormat="1" ht="27.75" customHeight="1">
      <c r="A50" s="3"/>
      <c r="B50" s="3"/>
      <c r="C50" s="84" t="s">
        <v>14</v>
      </c>
      <c r="D50" s="6"/>
      <c r="E50" s="6"/>
      <c r="F50" s="7"/>
      <c r="G50" s="3"/>
      <c r="H50" s="3"/>
      <c r="I50" s="3"/>
      <c r="J50" s="3"/>
      <c r="K50" s="27"/>
      <c r="L50" s="88">
        <f>SUM(L49)</f>
        <v>500000</v>
      </c>
      <c r="M50" s="9"/>
      <c r="N50" s="9"/>
      <c r="O50" s="21"/>
      <c r="P50" s="19"/>
      <c r="Q50" s="19"/>
      <c r="R50" s="19"/>
      <c r="S50" s="19"/>
      <c r="T50" s="19"/>
    </row>
    <row r="51" spans="1:20" s="2" customFormat="1" ht="24" customHeight="1">
      <c r="A51" s="3"/>
      <c r="B51" s="4"/>
      <c r="C51" s="91" t="s">
        <v>201</v>
      </c>
      <c r="D51" s="6"/>
      <c r="E51" s="6"/>
      <c r="F51" s="38"/>
      <c r="G51" s="3"/>
      <c r="H51" s="3"/>
      <c r="I51" s="37"/>
      <c r="J51" s="3"/>
      <c r="K51" s="27"/>
      <c r="L51" s="8"/>
      <c r="M51" s="9"/>
      <c r="N51" s="9"/>
      <c r="O51" s="9"/>
      <c r="P51" s="19"/>
      <c r="Q51" s="19"/>
      <c r="R51" s="19"/>
      <c r="S51" s="19"/>
      <c r="T51" s="19"/>
    </row>
    <row r="52" spans="1:20" s="2" customFormat="1">
      <c r="A52" s="3" t="s">
        <v>58</v>
      </c>
      <c r="B52" s="4">
        <v>35</v>
      </c>
      <c r="C52" s="83" t="s">
        <v>195</v>
      </c>
      <c r="D52" s="6">
        <v>1</v>
      </c>
      <c r="E52" s="6" t="s">
        <v>44</v>
      </c>
      <c r="F52" s="38">
        <v>12600000</v>
      </c>
      <c r="G52" s="3"/>
      <c r="H52" s="3"/>
      <c r="I52" s="38">
        <v>1</v>
      </c>
      <c r="J52" s="3"/>
      <c r="K52" s="27">
        <f t="shared" si="0"/>
        <v>1</v>
      </c>
      <c r="L52" s="8">
        <f>K52*F52</f>
        <v>12600000</v>
      </c>
      <c r="M52" s="9"/>
      <c r="N52" s="9"/>
      <c r="O52" s="9"/>
      <c r="P52" s="19"/>
      <c r="Q52" s="19"/>
      <c r="R52" s="19"/>
      <c r="S52" s="19"/>
      <c r="T52" s="19"/>
    </row>
    <row r="53" spans="1:20" s="25" customFormat="1" ht="23.25" customHeight="1">
      <c r="A53" s="20"/>
      <c r="B53" s="21"/>
      <c r="C53" s="85" t="s">
        <v>14</v>
      </c>
      <c r="D53" s="22"/>
      <c r="E53" s="20"/>
      <c r="F53" s="23"/>
      <c r="G53" s="20"/>
      <c r="H53" s="20"/>
      <c r="I53" s="20"/>
      <c r="J53" s="20"/>
      <c r="K53" s="20"/>
      <c r="L53" s="92">
        <f>+L52</f>
        <v>12600000</v>
      </c>
      <c r="M53" s="23"/>
      <c r="N53" s="23"/>
      <c r="O53" s="23"/>
    </row>
    <row r="54" spans="1:20" s="25" customFormat="1" ht="25.5" customHeight="1">
      <c r="A54" s="20"/>
      <c r="B54" s="9"/>
      <c r="C54" s="85" t="s">
        <v>202</v>
      </c>
      <c r="D54" s="22"/>
      <c r="E54" s="20"/>
      <c r="F54" s="23"/>
      <c r="G54" s="20"/>
      <c r="H54" s="20"/>
      <c r="I54" s="20"/>
      <c r="J54" s="20"/>
      <c r="K54" s="20"/>
      <c r="L54" s="24">
        <f>+L26+L47+L50+L53</f>
        <v>15695855</v>
      </c>
      <c r="M54" s="23"/>
      <c r="N54" s="23"/>
      <c r="O54" s="23"/>
    </row>
    <row r="55" spans="1:20" s="25" customFormat="1" ht="30" customHeight="1">
      <c r="A55" s="79"/>
      <c r="B55" s="19"/>
      <c r="C55" s="80"/>
      <c r="D55" s="80"/>
      <c r="E55" s="79"/>
      <c r="F55" s="81"/>
      <c r="G55" s="79"/>
      <c r="H55" s="79"/>
      <c r="I55" s="79"/>
      <c r="J55" s="79"/>
      <c r="K55" s="79"/>
      <c r="L55" s="82"/>
      <c r="M55" s="81"/>
      <c r="N55" s="81"/>
      <c r="O55" s="81"/>
    </row>
    <row r="56" spans="1:20" s="25" customFormat="1" ht="30" customHeight="1">
      <c r="A56" s="79"/>
      <c r="B56" s="19"/>
      <c r="C56" s="80"/>
      <c r="D56" s="80"/>
      <c r="E56" s="79"/>
      <c r="F56" s="81"/>
      <c r="G56" s="79"/>
      <c r="H56" s="79"/>
      <c r="I56" s="79"/>
      <c r="J56" s="79"/>
      <c r="K56" s="79"/>
      <c r="L56" s="82"/>
      <c r="M56" s="81"/>
      <c r="N56" s="81"/>
      <c r="O56" s="81"/>
    </row>
    <row r="57" spans="1:20" s="25" customFormat="1" ht="30" customHeight="1">
      <c r="A57" s="79"/>
      <c r="B57" s="19"/>
      <c r="C57" s="80"/>
      <c r="D57" s="80"/>
      <c r="E57" s="79"/>
      <c r="F57" s="81"/>
      <c r="G57" s="79"/>
      <c r="H57" s="79"/>
      <c r="I57" s="79"/>
      <c r="J57" s="79"/>
      <c r="K57" s="79"/>
      <c r="L57" s="82"/>
      <c r="M57" s="81"/>
      <c r="N57" s="81"/>
      <c r="O57" s="81"/>
    </row>
    <row r="58" spans="1:20" s="25" customFormat="1" ht="30" customHeight="1">
      <c r="A58" s="79"/>
      <c r="B58" s="19"/>
      <c r="C58" s="80"/>
      <c r="D58" s="80"/>
      <c r="E58" s="79"/>
      <c r="F58" s="81"/>
      <c r="G58" s="79"/>
      <c r="H58" s="79"/>
      <c r="I58" s="79"/>
      <c r="J58" s="79"/>
      <c r="K58" s="79"/>
      <c r="L58" s="82"/>
      <c r="M58" s="81"/>
      <c r="N58" s="81"/>
      <c r="O58" s="81"/>
    </row>
    <row r="59" spans="1:20" s="25" customFormat="1" ht="30" customHeight="1">
      <c r="A59" s="79"/>
      <c r="B59" s="19"/>
      <c r="C59" s="80"/>
      <c r="D59" s="80"/>
      <c r="E59" s="79"/>
      <c r="F59" s="81"/>
      <c r="G59" s="79"/>
      <c r="H59" s="79"/>
      <c r="I59" s="79"/>
      <c r="J59" s="79"/>
      <c r="K59" s="79"/>
      <c r="L59" s="82"/>
      <c r="M59" s="81"/>
      <c r="N59" s="81"/>
      <c r="O59" s="81"/>
    </row>
    <row r="60" spans="1:20" s="25" customFormat="1" ht="30" customHeight="1">
      <c r="A60" s="79"/>
      <c r="B60" s="19"/>
      <c r="C60" s="80"/>
      <c r="D60" s="80"/>
      <c r="E60" s="79"/>
      <c r="F60" s="81"/>
      <c r="G60" s="79"/>
      <c r="H60" s="79"/>
      <c r="I60" s="79"/>
      <c r="J60" s="79"/>
      <c r="K60" s="79"/>
      <c r="L60" s="82"/>
      <c r="M60" s="81"/>
      <c r="N60" s="81"/>
      <c r="O60" s="81"/>
    </row>
    <row r="61" spans="1:20" s="25" customFormat="1" ht="30" customHeight="1">
      <c r="A61" s="79"/>
      <c r="B61" s="19"/>
      <c r="C61" s="80"/>
      <c r="D61" s="80"/>
      <c r="E61" s="79"/>
      <c r="F61" s="81"/>
      <c r="G61" s="79"/>
      <c r="H61" s="79"/>
      <c r="I61" s="79"/>
      <c r="J61" s="79"/>
      <c r="K61" s="79"/>
      <c r="L61" s="82"/>
      <c r="M61" s="81"/>
      <c r="N61" s="81"/>
      <c r="O61" s="81"/>
    </row>
    <row r="62" spans="1:20" s="25" customFormat="1" ht="30" customHeight="1">
      <c r="A62" s="79"/>
      <c r="B62" s="19"/>
      <c r="C62" s="80"/>
      <c r="D62" s="80"/>
      <c r="E62" s="79"/>
      <c r="F62" s="81"/>
      <c r="G62" s="79"/>
      <c r="H62" s="79"/>
      <c r="I62" s="79"/>
      <c r="J62" s="79"/>
      <c r="K62" s="79"/>
      <c r="L62" s="82"/>
      <c r="M62" s="81"/>
      <c r="N62" s="81"/>
      <c r="O62" s="81"/>
    </row>
    <row r="63" spans="1:20" s="25" customFormat="1" ht="30" customHeight="1">
      <c r="A63" s="79"/>
      <c r="B63" s="19"/>
      <c r="C63" s="80"/>
      <c r="D63" s="80"/>
      <c r="E63" s="79"/>
      <c r="F63" s="81"/>
      <c r="G63" s="79"/>
      <c r="H63" s="79"/>
      <c r="I63" s="79"/>
      <c r="J63" s="79"/>
      <c r="K63" s="79"/>
      <c r="L63" s="82"/>
      <c r="M63" s="81"/>
      <c r="N63" s="81"/>
      <c r="O63" s="81"/>
    </row>
    <row r="64" spans="1:20" s="25" customFormat="1" ht="30" customHeight="1">
      <c r="A64" s="79"/>
      <c r="B64" s="19"/>
      <c r="C64" s="80"/>
      <c r="D64" s="80"/>
      <c r="E64" s="79"/>
      <c r="F64" s="81"/>
      <c r="G64" s="79"/>
      <c r="H64" s="79"/>
      <c r="I64" s="79"/>
      <c r="J64" s="79"/>
      <c r="K64" s="79"/>
      <c r="L64" s="82"/>
      <c r="M64" s="81"/>
      <c r="N64" s="81"/>
      <c r="O64" s="81"/>
    </row>
  </sheetData>
  <mergeCells count="24">
    <mergeCell ref="A37:A38"/>
    <mergeCell ref="F37:F38"/>
    <mergeCell ref="K37:K38"/>
    <mergeCell ref="L37:L38"/>
    <mergeCell ref="H4:H6"/>
    <mergeCell ref="I4:I6"/>
    <mergeCell ref="J4:J6"/>
    <mergeCell ref="K4:L4"/>
    <mergeCell ref="B1:O1"/>
    <mergeCell ref="B2:O2"/>
    <mergeCell ref="B3:O3"/>
    <mergeCell ref="A4:A6"/>
    <mergeCell ref="B4:B6"/>
    <mergeCell ref="C4:C6"/>
    <mergeCell ref="D4:D6"/>
    <mergeCell ref="E4:E6"/>
    <mergeCell ref="F4:F6"/>
    <mergeCell ref="G4:G6"/>
    <mergeCell ref="M4:M6"/>
    <mergeCell ref="N4:O4"/>
    <mergeCell ref="K5:K6"/>
    <mergeCell ref="L5:L6"/>
    <mergeCell ref="N5:N6"/>
    <mergeCell ref="O5:O6"/>
  </mergeCells>
  <printOptions horizontalCentered="1"/>
  <pageMargins left="0.32" right="0.19685039370078741" top="0.32" bottom="0.19685039370078741" header="0.14000000000000001" footer="0.19685039370078741"/>
  <pageSetup paperSize="9" scale="74" orientation="landscape" r:id="rId1"/>
  <headerFooter>
    <oddHeader>&amp;C&amp;P</oddHeader>
  </headerFooter>
  <colBreaks count="1" manualBreakCount="1">
    <brk id="15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Z1024"/>
  <sheetViews>
    <sheetView topLeftCell="A317" zoomScale="120" zoomScaleNormal="120" workbookViewId="0">
      <selection activeCell="C324" sqref="C324:C327"/>
    </sheetView>
  </sheetViews>
  <sheetFormatPr defaultColWidth="12.625" defaultRowHeight="18.75"/>
  <cols>
    <col min="1" max="1" width="5.25" style="99" customWidth="1"/>
    <col min="2" max="2" width="4.375" style="99" customWidth="1"/>
    <col min="3" max="3" width="24.75" style="99" customWidth="1"/>
    <col min="4" max="4" width="5.125" style="99" customWidth="1"/>
    <col min="5" max="6" width="3.375" style="99" customWidth="1"/>
    <col min="7" max="7" width="3.75" style="177" customWidth="1"/>
    <col min="8" max="8" width="6.125" style="99" customWidth="1"/>
    <col min="9" max="9" width="4.5" style="99" customWidth="1"/>
    <col min="10" max="10" width="5.125" style="99" customWidth="1"/>
    <col min="11" max="11" width="8.125" style="99" customWidth="1"/>
    <col min="12" max="12" width="8.25" style="99" customWidth="1"/>
    <col min="13" max="13" width="3.5" style="99" customWidth="1"/>
    <col min="14" max="14" width="7.75" style="99" customWidth="1"/>
    <col min="15" max="15" width="3.875" style="99" customWidth="1"/>
    <col min="16" max="16" width="7.125" style="99" customWidth="1"/>
    <col min="17" max="17" width="4.25" style="99" customWidth="1"/>
    <col min="18" max="18" width="8.125" style="99" customWidth="1"/>
    <col min="19" max="19" width="4.25" style="99" customWidth="1"/>
    <col min="20" max="20" width="7.125" style="99" customWidth="1"/>
    <col min="21" max="21" width="14.125" style="99" customWidth="1"/>
    <col min="22" max="22" width="14.25" style="99" customWidth="1"/>
    <col min="23" max="26" width="7.625" style="99" customWidth="1"/>
    <col min="27" max="16384" width="12.625" style="99"/>
  </cols>
  <sheetData>
    <row r="1" spans="1:26" ht="18.75" customHeight="1">
      <c r="A1" s="98"/>
      <c r="B1" s="567" t="s">
        <v>204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98"/>
      <c r="V1" s="98"/>
      <c r="W1" s="98"/>
      <c r="X1" s="98"/>
      <c r="Y1" s="98"/>
      <c r="Z1" s="98"/>
    </row>
    <row r="2" spans="1:26" ht="18.75" customHeight="1">
      <c r="A2" s="568" t="s">
        <v>205</v>
      </c>
      <c r="B2" s="568" t="s">
        <v>4</v>
      </c>
      <c r="C2" s="568" t="s">
        <v>5</v>
      </c>
      <c r="D2" s="100" t="s">
        <v>206</v>
      </c>
      <c r="E2" s="571" t="s">
        <v>207</v>
      </c>
      <c r="F2" s="572"/>
      <c r="G2" s="572"/>
      <c r="H2" s="101" t="s">
        <v>208</v>
      </c>
      <c r="I2" s="573" t="s">
        <v>209</v>
      </c>
      <c r="J2" s="102" t="s">
        <v>208</v>
      </c>
      <c r="K2" s="103" t="s">
        <v>210</v>
      </c>
      <c r="L2" s="576" t="s">
        <v>211</v>
      </c>
      <c r="M2" s="565" t="s">
        <v>212</v>
      </c>
      <c r="N2" s="566"/>
      <c r="O2" s="565" t="s">
        <v>213</v>
      </c>
      <c r="P2" s="566"/>
      <c r="Q2" s="565" t="s">
        <v>214</v>
      </c>
      <c r="R2" s="566"/>
      <c r="S2" s="565" t="s">
        <v>215</v>
      </c>
      <c r="T2" s="566"/>
      <c r="U2" s="98"/>
      <c r="V2" s="98"/>
      <c r="W2" s="98"/>
      <c r="X2" s="98"/>
      <c r="Y2" s="98"/>
      <c r="Z2" s="98"/>
    </row>
    <row r="3" spans="1:26" ht="18.75" customHeight="1">
      <c r="A3" s="569"/>
      <c r="B3" s="569"/>
      <c r="C3" s="569"/>
      <c r="D3" s="104" t="s">
        <v>216</v>
      </c>
      <c r="E3" s="104" t="s">
        <v>217</v>
      </c>
      <c r="F3" s="104" t="s">
        <v>217</v>
      </c>
      <c r="G3" s="105" t="s">
        <v>217</v>
      </c>
      <c r="H3" s="106" t="s">
        <v>218</v>
      </c>
      <c r="I3" s="574"/>
      <c r="J3" s="104" t="s">
        <v>219</v>
      </c>
      <c r="K3" s="107" t="s">
        <v>220</v>
      </c>
      <c r="L3" s="569"/>
      <c r="M3" s="565" t="s">
        <v>221</v>
      </c>
      <c r="N3" s="566"/>
      <c r="O3" s="565" t="s">
        <v>221</v>
      </c>
      <c r="P3" s="566"/>
      <c r="Q3" s="565" t="s">
        <v>221</v>
      </c>
      <c r="R3" s="566"/>
      <c r="S3" s="565" t="s">
        <v>221</v>
      </c>
      <c r="T3" s="566"/>
      <c r="U3" s="98"/>
      <c r="V3" s="98"/>
      <c r="W3" s="98"/>
      <c r="X3" s="98"/>
      <c r="Y3" s="98"/>
      <c r="Z3" s="98"/>
    </row>
    <row r="4" spans="1:26" ht="18.75" customHeight="1">
      <c r="A4" s="570"/>
      <c r="B4" s="570"/>
      <c r="C4" s="570"/>
      <c r="D4" s="108"/>
      <c r="E4" s="104">
        <v>63</v>
      </c>
      <c r="F4" s="104">
        <v>64</v>
      </c>
      <c r="G4" s="105">
        <v>65</v>
      </c>
      <c r="H4" s="109" t="s">
        <v>222</v>
      </c>
      <c r="I4" s="575"/>
      <c r="J4" s="108" t="s">
        <v>222</v>
      </c>
      <c r="K4" s="110"/>
      <c r="L4" s="570"/>
      <c r="M4" s="111" t="s">
        <v>6</v>
      </c>
      <c r="N4" s="111" t="s">
        <v>211</v>
      </c>
      <c r="O4" s="111" t="s">
        <v>6</v>
      </c>
      <c r="P4" s="112" t="s">
        <v>211</v>
      </c>
      <c r="Q4" s="111" t="s">
        <v>6</v>
      </c>
      <c r="R4" s="112" t="s">
        <v>211</v>
      </c>
      <c r="S4" s="111" t="s">
        <v>6</v>
      </c>
      <c r="T4" s="112" t="s">
        <v>211</v>
      </c>
      <c r="U4" s="98"/>
      <c r="V4" s="98"/>
      <c r="W4" s="98"/>
      <c r="X4" s="98"/>
      <c r="Y4" s="98"/>
      <c r="Z4" s="98"/>
    </row>
    <row r="5" spans="1:26" ht="18.75" customHeight="1">
      <c r="A5" s="113" t="s">
        <v>223</v>
      </c>
      <c r="B5" s="108">
        <v>1</v>
      </c>
      <c r="C5" s="114" t="s">
        <v>224</v>
      </c>
      <c r="D5" s="115" t="s">
        <v>225</v>
      </c>
      <c r="E5" s="116">
        <v>0</v>
      </c>
      <c r="F5" s="117">
        <v>0</v>
      </c>
      <c r="G5" s="118">
        <v>0</v>
      </c>
      <c r="H5" s="119">
        <v>4</v>
      </c>
      <c r="I5" s="120">
        <v>0</v>
      </c>
      <c r="J5" s="120">
        <v>4</v>
      </c>
      <c r="K5" s="110">
        <v>650</v>
      </c>
      <c r="L5" s="112">
        <f>J5*K5</f>
        <v>2600</v>
      </c>
      <c r="M5" s="111">
        <v>1</v>
      </c>
      <c r="N5" s="112">
        <f>M5*K5</f>
        <v>650</v>
      </c>
      <c r="O5" s="121">
        <v>1</v>
      </c>
      <c r="P5" s="112">
        <f>O5*K5</f>
        <v>650</v>
      </c>
      <c r="Q5" s="121">
        <v>1</v>
      </c>
      <c r="R5" s="112">
        <f>Q5*K5</f>
        <v>650</v>
      </c>
      <c r="S5" s="121">
        <v>1</v>
      </c>
      <c r="T5" s="112">
        <f>S5*K5</f>
        <v>650</v>
      </c>
      <c r="U5" s="122">
        <f>N5+P5+R5+T5</f>
        <v>2600</v>
      </c>
      <c r="V5" s="122">
        <f>L5-U5</f>
        <v>0</v>
      </c>
      <c r="W5" s="98"/>
      <c r="X5" s="98"/>
      <c r="Y5" s="98"/>
      <c r="Z5" s="98"/>
    </row>
    <row r="6" spans="1:26" ht="18.75" customHeight="1">
      <c r="A6" s="113" t="s">
        <v>223</v>
      </c>
      <c r="B6" s="108">
        <v>2</v>
      </c>
      <c r="C6" s="114" t="s">
        <v>226</v>
      </c>
      <c r="D6" s="115" t="s">
        <v>225</v>
      </c>
      <c r="E6" s="116">
        <v>0</v>
      </c>
      <c r="F6" s="117">
        <v>0</v>
      </c>
      <c r="G6" s="118">
        <v>0</v>
      </c>
      <c r="H6" s="123">
        <v>4</v>
      </c>
      <c r="I6" s="121">
        <v>0</v>
      </c>
      <c r="J6" s="120">
        <v>4</v>
      </c>
      <c r="K6" s="124">
        <v>650</v>
      </c>
      <c r="L6" s="112">
        <f>J6*K6</f>
        <v>2600</v>
      </c>
      <c r="M6" s="125">
        <v>1</v>
      </c>
      <c r="N6" s="112">
        <f t="shared" ref="N6:N87" si="0">M6*K6</f>
        <v>650</v>
      </c>
      <c r="O6" s="121">
        <v>1</v>
      </c>
      <c r="P6" s="112">
        <f t="shared" ref="P6:P87" si="1">O6*K6</f>
        <v>650</v>
      </c>
      <c r="Q6" s="121">
        <v>1</v>
      </c>
      <c r="R6" s="112">
        <f t="shared" ref="R6:R87" si="2">Q6*K6</f>
        <v>650</v>
      </c>
      <c r="S6" s="121">
        <v>1</v>
      </c>
      <c r="T6" s="112">
        <f t="shared" ref="T6:T87" si="3">S6*K6</f>
        <v>650</v>
      </c>
      <c r="U6" s="122">
        <f t="shared" ref="U6:U69" si="4">N6+P6+R6+T6</f>
        <v>2600</v>
      </c>
      <c r="V6" s="122">
        <f t="shared" ref="V6:V69" si="5">L6-U6</f>
        <v>0</v>
      </c>
      <c r="W6" s="98"/>
      <c r="X6" s="98"/>
      <c r="Y6" s="98"/>
      <c r="Z6" s="98"/>
    </row>
    <row r="7" spans="1:26" ht="18.75" customHeight="1">
      <c r="A7" s="113" t="s">
        <v>223</v>
      </c>
      <c r="B7" s="108">
        <v>3</v>
      </c>
      <c r="C7" s="114" t="s">
        <v>227</v>
      </c>
      <c r="D7" s="115" t="s">
        <v>25</v>
      </c>
      <c r="E7" s="116">
        <v>0</v>
      </c>
      <c r="F7" s="117">
        <v>10</v>
      </c>
      <c r="G7" s="118">
        <v>0</v>
      </c>
      <c r="H7" s="123">
        <v>10</v>
      </c>
      <c r="I7" s="121">
        <v>0</v>
      </c>
      <c r="J7" s="120">
        <f>H7-I7</f>
        <v>10</v>
      </c>
      <c r="K7" s="124">
        <v>95</v>
      </c>
      <c r="L7" s="112">
        <f>J7*K7</f>
        <v>950</v>
      </c>
      <c r="M7" s="126">
        <v>5</v>
      </c>
      <c r="N7" s="112">
        <f t="shared" si="0"/>
        <v>475</v>
      </c>
      <c r="O7" s="121">
        <v>0</v>
      </c>
      <c r="P7" s="112">
        <f t="shared" si="1"/>
        <v>0</v>
      </c>
      <c r="Q7" s="121">
        <v>5</v>
      </c>
      <c r="R7" s="112">
        <f t="shared" si="2"/>
        <v>475</v>
      </c>
      <c r="S7" s="121">
        <v>0</v>
      </c>
      <c r="T7" s="112">
        <f t="shared" si="3"/>
        <v>0</v>
      </c>
      <c r="U7" s="122">
        <f t="shared" si="4"/>
        <v>950</v>
      </c>
      <c r="V7" s="122">
        <f t="shared" si="5"/>
        <v>0</v>
      </c>
      <c r="W7" s="98"/>
      <c r="X7" s="98"/>
      <c r="Y7" s="98"/>
      <c r="Z7" s="98"/>
    </row>
    <row r="8" spans="1:26" ht="18.75" customHeight="1">
      <c r="A8" s="114" t="s">
        <v>223</v>
      </c>
      <c r="B8" s="108">
        <v>4</v>
      </c>
      <c r="C8" s="114" t="s">
        <v>228</v>
      </c>
      <c r="D8" s="115" t="s">
        <v>225</v>
      </c>
      <c r="E8" s="116">
        <v>2</v>
      </c>
      <c r="F8" s="117">
        <v>0</v>
      </c>
      <c r="G8" s="118">
        <v>0</v>
      </c>
      <c r="H8" s="123">
        <v>4</v>
      </c>
      <c r="I8" s="121">
        <v>0</v>
      </c>
      <c r="J8" s="120">
        <f t="shared" ref="J8:J88" si="6">H8-I8</f>
        <v>4</v>
      </c>
      <c r="K8" s="124">
        <v>1155.5999999999999</v>
      </c>
      <c r="L8" s="112">
        <f>J8*K8</f>
        <v>4622.3999999999996</v>
      </c>
      <c r="M8" s="121">
        <v>1</v>
      </c>
      <c r="N8" s="112">
        <f t="shared" si="0"/>
        <v>1155.5999999999999</v>
      </c>
      <c r="O8" s="121">
        <v>1</v>
      </c>
      <c r="P8" s="112">
        <f t="shared" si="1"/>
        <v>1155.5999999999999</v>
      </c>
      <c r="Q8" s="121">
        <v>1</v>
      </c>
      <c r="R8" s="112">
        <f t="shared" si="2"/>
        <v>1155.5999999999999</v>
      </c>
      <c r="S8" s="121">
        <v>1</v>
      </c>
      <c r="T8" s="112">
        <f t="shared" si="3"/>
        <v>1155.5999999999999</v>
      </c>
      <c r="U8" s="122">
        <f t="shared" si="4"/>
        <v>4622.3999999999996</v>
      </c>
      <c r="V8" s="122">
        <f t="shared" si="5"/>
        <v>0</v>
      </c>
      <c r="W8" s="98"/>
      <c r="X8" s="98"/>
      <c r="Y8" s="98"/>
      <c r="Z8" s="98"/>
    </row>
    <row r="9" spans="1:26" ht="18.75" customHeight="1">
      <c r="A9" s="114" t="s">
        <v>223</v>
      </c>
      <c r="B9" s="108">
        <v>5</v>
      </c>
      <c r="C9" s="114" t="s">
        <v>229</v>
      </c>
      <c r="D9" s="115" t="s">
        <v>230</v>
      </c>
      <c r="E9" s="116"/>
      <c r="F9" s="117"/>
      <c r="G9" s="118">
        <v>1</v>
      </c>
      <c r="H9" s="123">
        <v>4</v>
      </c>
      <c r="I9" s="121">
        <v>2</v>
      </c>
      <c r="J9" s="120">
        <f t="shared" si="6"/>
        <v>2</v>
      </c>
      <c r="K9" s="124">
        <v>342.4</v>
      </c>
      <c r="L9" s="112">
        <f>J9*K9</f>
        <v>684.8</v>
      </c>
      <c r="M9" s="121">
        <v>0</v>
      </c>
      <c r="N9" s="112"/>
      <c r="O9" s="121">
        <v>0</v>
      </c>
      <c r="P9" s="112">
        <f t="shared" si="1"/>
        <v>0</v>
      </c>
      <c r="Q9" s="121">
        <v>1</v>
      </c>
      <c r="R9" s="112">
        <f t="shared" si="2"/>
        <v>342.4</v>
      </c>
      <c r="S9" s="121">
        <v>1</v>
      </c>
      <c r="T9" s="112">
        <f t="shared" si="3"/>
        <v>342.4</v>
      </c>
      <c r="U9" s="122">
        <f t="shared" si="4"/>
        <v>684.8</v>
      </c>
      <c r="V9" s="122">
        <f t="shared" si="5"/>
        <v>0</v>
      </c>
      <c r="W9" s="98"/>
      <c r="X9" s="98"/>
      <c r="Y9" s="98"/>
      <c r="Z9" s="98"/>
    </row>
    <row r="10" spans="1:26" ht="18.75" customHeight="1">
      <c r="A10" s="113" t="s">
        <v>223</v>
      </c>
      <c r="B10" s="108">
        <v>6</v>
      </c>
      <c r="C10" s="114" t="s">
        <v>231</v>
      </c>
      <c r="D10" s="115" t="s">
        <v>230</v>
      </c>
      <c r="E10" s="116">
        <v>2</v>
      </c>
      <c r="F10" s="117">
        <v>0</v>
      </c>
      <c r="G10" s="118">
        <v>3</v>
      </c>
      <c r="H10" s="123">
        <v>4</v>
      </c>
      <c r="I10" s="121">
        <v>2</v>
      </c>
      <c r="J10" s="120">
        <f t="shared" si="6"/>
        <v>2</v>
      </c>
      <c r="K10" s="124">
        <v>342.4</v>
      </c>
      <c r="L10" s="112">
        <f t="shared" ref="L10:L73" si="7">J10*K10</f>
        <v>684.8</v>
      </c>
      <c r="M10" s="121">
        <v>0</v>
      </c>
      <c r="N10" s="112">
        <f t="shared" si="0"/>
        <v>0</v>
      </c>
      <c r="O10" s="121">
        <v>0</v>
      </c>
      <c r="P10" s="112">
        <f t="shared" si="1"/>
        <v>0</v>
      </c>
      <c r="Q10" s="121">
        <v>1</v>
      </c>
      <c r="R10" s="112">
        <f t="shared" si="2"/>
        <v>342.4</v>
      </c>
      <c r="S10" s="121">
        <v>1</v>
      </c>
      <c r="T10" s="112">
        <f t="shared" si="3"/>
        <v>342.4</v>
      </c>
      <c r="U10" s="122">
        <f t="shared" si="4"/>
        <v>684.8</v>
      </c>
      <c r="V10" s="122">
        <f t="shared" si="5"/>
        <v>0</v>
      </c>
      <c r="W10" s="98"/>
      <c r="X10" s="98"/>
      <c r="Y10" s="98"/>
      <c r="Z10" s="98"/>
    </row>
    <row r="11" spans="1:26" ht="18.75" customHeight="1">
      <c r="A11" s="113" t="s">
        <v>223</v>
      </c>
      <c r="B11" s="108">
        <v>7</v>
      </c>
      <c r="C11" s="114" t="s">
        <v>232</v>
      </c>
      <c r="D11" s="115" t="s">
        <v>230</v>
      </c>
      <c r="E11" s="116">
        <v>0</v>
      </c>
      <c r="F11" s="117">
        <v>0</v>
      </c>
      <c r="G11" s="118">
        <v>2</v>
      </c>
      <c r="H11" s="123">
        <v>4</v>
      </c>
      <c r="I11" s="121">
        <v>2</v>
      </c>
      <c r="J11" s="120">
        <f t="shared" si="6"/>
        <v>2</v>
      </c>
      <c r="K11" s="124">
        <v>342.4</v>
      </c>
      <c r="L11" s="112">
        <f t="shared" si="7"/>
        <v>684.8</v>
      </c>
      <c r="M11" s="121">
        <v>0</v>
      </c>
      <c r="N11" s="112">
        <f t="shared" si="0"/>
        <v>0</v>
      </c>
      <c r="O11" s="121">
        <v>0</v>
      </c>
      <c r="P11" s="112">
        <f t="shared" si="1"/>
        <v>0</v>
      </c>
      <c r="Q11" s="121">
        <v>1</v>
      </c>
      <c r="R11" s="112">
        <f t="shared" si="2"/>
        <v>342.4</v>
      </c>
      <c r="S11" s="121">
        <v>1</v>
      </c>
      <c r="T11" s="112">
        <f t="shared" si="3"/>
        <v>342.4</v>
      </c>
      <c r="U11" s="122">
        <f t="shared" si="4"/>
        <v>684.8</v>
      </c>
      <c r="V11" s="122">
        <f t="shared" si="5"/>
        <v>0</v>
      </c>
      <c r="W11" s="98"/>
      <c r="X11" s="98"/>
      <c r="Y11" s="98"/>
      <c r="Z11" s="98"/>
    </row>
    <row r="12" spans="1:26" ht="18.75" customHeight="1">
      <c r="A12" s="113" t="s">
        <v>223</v>
      </c>
      <c r="B12" s="108">
        <v>8</v>
      </c>
      <c r="C12" s="114" t="s">
        <v>233</v>
      </c>
      <c r="D12" s="115" t="s">
        <v>230</v>
      </c>
      <c r="E12" s="116">
        <v>0</v>
      </c>
      <c r="F12" s="117">
        <v>0</v>
      </c>
      <c r="G12" s="118">
        <v>1</v>
      </c>
      <c r="H12" s="123">
        <v>2</v>
      </c>
      <c r="I12" s="121">
        <v>0</v>
      </c>
      <c r="J12" s="120">
        <f t="shared" si="6"/>
        <v>2</v>
      </c>
      <c r="K12" s="124">
        <v>342.4</v>
      </c>
      <c r="L12" s="112">
        <f t="shared" si="7"/>
        <v>684.8</v>
      </c>
      <c r="M12" s="121">
        <v>0</v>
      </c>
      <c r="N12" s="112">
        <f t="shared" si="0"/>
        <v>0</v>
      </c>
      <c r="O12" s="121">
        <v>0</v>
      </c>
      <c r="P12" s="112">
        <f t="shared" si="1"/>
        <v>0</v>
      </c>
      <c r="Q12" s="121">
        <v>1</v>
      </c>
      <c r="R12" s="112">
        <f t="shared" si="2"/>
        <v>342.4</v>
      </c>
      <c r="S12" s="121">
        <v>1</v>
      </c>
      <c r="T12" s="112">
        <f t="shared" si="3"/>
        <v>342.4</v>
      </c>
      <c r="U12" s="122">
        <f t="shared" si="4"/>
        <v>684.8</v>
      </c>
      <c r="V12" s="122">
        <f t="shared" si="5"/>
        <v>0</v>
      </c>
      <c r="W12" s="98"/>
      <c r="X12" s="98"/>
      <c r="Y12" s="98"/>
      <c r="Z12" s="98"/>
    </row>
    <row r="13" spans="1:26" ht="18.75" customHeight="1">
      <c r="A13" s="113" t="s">
        <v>223</v>
      </c>
      <c r="B13" s="108">
        <v>9</v>
      </c>
      <c r="C13" s="114" t="s">
        <v>234</v>
      </c>
      <c r="D13" s="115" t="s">
        <v>230</v>
      </c>
      <c r="E13" s="116">
        <v>2</v>
      </c>
      <c r="F13" s="117">
        <v>1</v>
      </c>
      <c r="G13" s="118">
        <v>1</v>
      </c>
      <c r="H13" s="123">
        <v>2</v>
      </c>
      <c r="I13" s="121">
        <v>1</v>
      </c>
      <c r="J13" s="120">
        <f t="shared" si="6"/>
        <v>1</v>
      </c>
      <c r="K13" s="124">
        <v>342.4</v>
      </c>
      <c r="L13" s="112">
        <f t="shared" si="7"/>
        <v>342.4</v>
      </c>
      <c r="M13" s="121">
        <v>0</v>
      </c>
      <c r="N13" s="112">
        <f t="shared" si="0"/>
        <v>0</v>
      </c>
      <c r="O13" s="121">
        <v>0</v>
      </c>
      <c r="P13" s="112">
        <f t="shared" si="1"/>
        <v>0</v>
      </c>
      <c r="Q13" s="121">
        <v>1</v>
      </c>
      <c r="R13" s="112">
        <f t="shared" si="2"/>
        <v>342.4</v>
      </c>
      <c r="S13" s="121">
        <v>0</v>
      </c>
      <c r="T13" s="112">
        <f t="shared" si="3"/>
        <v>0</v>
      </c>
      <c r="U13" s="122">
        <f t="shared" si="4"/>
        <v>342.4</v>
      </c>
      <c r="V13" s="122">
        <f t="shared" si="5"/>
        <v>0</v>
      </c>
      <c r="W13" s="98"/>
      <c r="X13" s="98"/>
      <c r="Y13" s="98"/>
      <c r="Z13" s="98"/>
    </row>
    <row r="14" spans="1:26" ht="18.75" customHeight="1">
      <c r="A14" s="113" t="s">
        <v>223</v>
      </c>
      <c r="B14" s="108">
        <v>10</v>
      </c>
      <c r="C14" s="114" t="s">
        <v>235</v>
      </c>
      <c r="D14" s="115" t="s">
        <v>230</v>
      </c>
      <c r="E14" s="116">
        <v>0</v>
      </c>
      <c r="F14" s="117">
        <v>1</v>
      </c>
      <c r="G14" s="118">
        <v>1</v>
      </c>
      <c r="H14" s="123">
        <v>2</v>
      </c>
      <c r="I14" s="121">
        <v>1</v>
      </c>
      <c r="J14" s="120">
        <f t="shared" si="6"/>
        <v>1</v>
      </c>
      <c r="K14" s="124">
        <v>342.4</v>
      </c>
      <c r="L14" s="112">
        <f t="shared" si="7"/>
        <v>342.4</v>
      </c>
      <c r="M14" s="121">
        <v>0</v>
      </c>
      <c r="N14" s="112">
        <f t="shared" si="0"/>
        <v>0</v>
      </c>
      <c r="O14" s="121">
        <v>0</v>
      </c>
      <c r="P14" s="112">
        <f t="shared" si="1"/>
        <v>0</v>
      </c>
      <c r="Q14" s="121">
        <v>1</v>
      </c>
      <c r="R14" s="112">
        <f t="shared" si="2"/>
        <v>342.4</v>
      </c>
      <c r="S14" s="121">
        <v>0</v>
      </c>
      <c r="T14" s="112">
        <f t="shared" si="3"/>
        <v>0</v>
      </c>
      <c r="U14" s="122">
        <f t="shared" si="4"/>
        <v>342.4</v>
      </c>
      <c r="V14" s="122">
        <f t="shared" si="5"/>
        <v>0</v>
      </c>
      <c r="W14" s="98"/>
      <c r="X14" s="98"/>
      <c r="Y14" s="98"/>
      <c r="Z14" s="98"/>
    </row>
    <row r="15" spans="1:26" ht="18.75" customHeight="1">
      <c r="A15" s="113" t="s">
        <v>223</v>
      </c>
      <c r="B15" s="108">
        <v>11</v>
      </c>
      <c r="C15" s="114" t="s">
        <v>236</v>
      </c>
      <c r="D15" s="115" t="s">
        <v>230</v>
      </c>
      <c r="E15" s="116">
        <v>0</v>
      </c>
      <c r="F15" s="117">
        <v>1</v>
      </c>
      <c r="G15" s="118">
        <v>1</v>
      </c>
      <c r="H15" s="123">
        <v>2</v>
      </c>
      <c r="I15" s="121">
        <v>1</v>
      </c>
      <c r="J15" s="120">
        <f t="shared" si="6"/>
        <v>1</v>
      </c>
      <c r="K15" s="124">
        <v>342.4</v>
      </c>
      <c r="L15" s="112">
        <f t="shared" si="7"/>
        <v>342.4</v>
      </c>
      <c r="M15" s="121">
        <v>0</v>
      </c>
      <c r="N15" s="112">
        <f t="shared" si="0"/>
        <v>0</v>
      </c>
      <c r="O15" s="121">
        <v>0</v>
      </c>
      <c r="P15" s="112">
        <f t="shared" si="1"/>
        <v>0</v>
      </c>
      <c r="Q15" s="121">
        <v>1</v>
      </c>
      <c r="R15" s="112">
        <f t="shared" si="2"/>
        <v>342.4</v>
      </c>
      <c r="S15" s="121">
        <v>0</v>
      </c>
      <c r="T15" s="112">
        <f t="shared" si="3"/>
        <v>0</v>
      </c>
      <c r="U15" s="122">
        <f t="shared" si="4"/>
        <v>342.4</v>
      </c>
      <c r="V15" s="122">
        <f t="shared" si="5"/>
        <v>0</v>
      </c>
      <c r="W15" s="98"/>
      <c r="X15" s="98"/>
      <c r="Y15" s="98"/>
      <c r="Z15" s="98"/>
    </row>
    <row r="16" spans="1:26" ht="18.75" customHeight="1">
      <c r="A16" s="113" t="s">
        <v>223</v>
      </c>
      <c r="B16" s="108">
        <v>12</v>
      </c>
      <c r="C16" s="114" t="s">
        <v>237</v>
      </c>
      <c r="D16" s="115" t="s">
        <v>230</v>
      </c>
      <c r="E16" s="116">
        <v>0</v>
      </c>
      <c r="F16" s="117">
        <v>1</v>
      </c>
      <c r="G16" s="118">
        <v>1</v>
      </c>
      <c r="H16" s="123">
        <v>2</v>
      </c>
      <c r="I16" s="121">
        <v>1</v>
      </c>
      <c r="J16" s="120">
        <f t="shared" si="6"/>
        <v>1</v>
      </c>
      <c r="K16" s="124">
        <v>342.4</v>
      </c>
      <c r="L16" s="112">
        <f t="shared" si="7"/>
        <v>342.4</v>
      </c>
      <c r="M16" s="121">
        <v>0</v>
      </c>
      <c r="N16" s="112">
        <f t="shared" si="0"/>
        <v>0</v>
      </c>
      <c r="O16" s="121">
        <v>0</v>
      </c>
      <c r="P16" s="112">
        <f t="shared" si="1"/>
        <v>0</v>
      </c>
      <c r="Q16" s="121">
        <v>1</v>
      </c>
      <c r="R16" s="112">
        <f t="shared" si="2"/>
        <v>342.4</v>
      </c>
      <c r="S16" s="121">
        <v>0</v>
      </c>
      <c r="T16" s="112">
        <f t="shared" si="3"/>
        <v>0</v>
      </c>
      <c r="U16" s="122">
        <f t="shared" si="4"/>
        <v>342.4</v>
      </c>
      <c r="V16" s="122">
        <f t="shared" si="5"/>
        <v>0</v>
      </c>
      <c r="W16" s="98"/>
      <c r="X16" s="98"/>
      <c r="Y16" s="98"/>
      <c r="Z16" s="98"/>
    </row>
    <row r="17" spans="1:26" ht="18.75" customHeight="1">
      <c r="A17" s="113" t="s">
        <v>223</v>
      </c>
      <c r="B17" s="108">
        <v>13</v>
      </c>
      <c r="C17" s="114" t="s">
        <v>238</v>
      </c>
      <c r="D17" s="115" t="s">
        <v>25</v>
      </c>
      <c r="E17" s="116">
        <v>25</v>
      </c>
      <c r="F17" s="117">
        <v>38</v>
      </c>
      <c r="G17" s="118">
        <v>16</v>
      </c>
      <c r="H17" s="123">
        <v>50</v>
      </c>
      <c r="I17" s="121">
        <v>40</v>
      </c>
      <c r="J17" s="120">
        <f t="shared" si="6"/>
        <v>10</v>
      </c>
      <c r="K17" s="124">
        <v>50</v>
      </c>
      <c r="L17" s="112">
        <f t="shared" si="7"/>
        <v>500</v>
      </c>
      <c r="M17" s="121">
        <v>0</v>
      </c>
      <c r="N17" s="112">
        <f t="shared" si="0"/>
        <v>0</v>
      </c>
      <c r="O17" s="121">
        <v>0</v>
      </c>
      <c r="P17" s="112">
        <f t="shared" si="1"/>
        <v>0</v>
      </c>
      <c r="Q17" s="121">
        <v>0</v>
      </c>
      <c r="R17" s="112">
        <f t="shared" si="2"/>
        <v>0</v>
      </c>
      <c r="S17" s="121">
        <v>10</v>
      </c>
      <c r="T17" s="112">
        <f t="shared" si="3"/>
        <v>500</v>
      </c>
      <c r="U17" s="122">
        <f t="shared" si="4"/>
        <v>500</v>
      </c>
      <c r="V17" s="122">
        <f t="shared" si="5"/>
        <v>0</v>
      </c>
      <c r="W17" s="98"/>
      <c r="X17" s="98"/>
      <c r="Y17" s="98"/>
      <c r="Z17" s="98"/>
    </row>
    <row r="18" spans="1:26" ht="18.75" customHeight="1">
      <c r="A18" s="113" t="s">
        <v>223</v>
      </c>
      <c r="B18" s="108">
        <v>14</v>
      </c>
      <c r="C18" s="114" t="s">
        <v>239</v>
      </c>
      <c r="D18" s="115" t="s">
        <v>25</v>
      </c>
      <c r="E18" s="116">
        <v>20</v>
      </c>
      <c r="F18" s="117">
        <v>15</v>
      </c>
      <c r="G18" s="118">
        <v>10</v>
      </c>
      <c r="H18" s="123">
        <v>40</v>
      </c>
      <c r="I18" s="121">
        <v>20</v>
      </c>
      <c r="J18" s="120">
        <f t="shared" si="6"/>
        <v>20</v>
      </c>
      <c r="K18" s="124">
        <v>50</v>
      </c>
      <c r="L18" s="112">
        <f t="shared" si="7"/>
        <v>1000</v>
      </c>
      <c r="M18" s="121">
        <v>0</v>
      </c>
      <c r="N18" s="112">
        <f t="shared" si="0"/>
        <v>0</v>
      </c>
      <c r="O18" s="121">
        <v>0</v>
      </c>
      <c r="P18" s="112">
        <f t="shared" si="1"/>
        <v>0</v>
      </c>
      <c r="Q18" s="121">
        <v>10</v>
      </c>
      <c r="R18" s="112">
        <f t="shared" si="2"/>
        <v>500</v>
      </c>
      <c r="S18" s="121">
        <v>10</v>
      </c>
      <c r="T18" s="112">
        <f t="shared" si="3"/>
        <v>500</v>
      </c>
      <c r="U18" s="122">
        <f t="shared" si="4"/>
        <v>1000</v>
      </c>
      <c r="V18" s="122">
        <f t="shared" si="5"/>
        <v>0</v>
      </c>
      <c r="W18" s="98"/>
      <c r="X18" s="98"/>
      <c r="Y18" s="98"/>
      <c r="Z18" s="98"/>
    </row>
    <row r="19" spans="1:26" ht="18.75" customHeight="1">
      <c r="A19" s="113" t="s">
        <v>223</v>
      </c>
      <c r="B19" s="108">
        <v>15</v>
      </c>
      <c r="C19" s="114" t="s">
        <v>240</v>
      </c>
      <c r="D19" s="115" t="s">
        <v>25</v>
      </c>
      <c r="E19" s="116">
        <v>10</v>
      </c>
      <c r="F19" s="117">
        <v>10</v>
      </c>
      <c r="G19" s="118">
        <v>0</v>
      </c>
      <c r="H19" s="123">
        <v>40</v>
      </c>
      <c r="I19" s="121">
        <v>20</v>
      </c>
      <c r="J19" s="120">
        <f t="shared" si="6"/>
        <v>20</v>
      </c>
      <c r="K19" s="124">
        <v>50</v>
      </c>
      <c r="L19" s="112">
        <f t="shared" si="7"/>
        <v>1000</v>
      </c>
      <c r="M19" s="121">
        <v>0</v>
      </c>
      <c r="N19" s="112">
        <f t="shared" si="0"/>
        <v>0</v>
      </c>
      <c r="O19" s="121">
        <v>0</v>
      </c>
      <c r="P19" s="112">
        <f t="shared" si="1"/>
        <v>0</v>
      </c>
      <c r="Q19" s="121">
        <v>10</v>
      </c>
      <c r="R19" s="112">
        <f t="shared" si="2"/>
        <v>500</v>
      </c>
      <c r="S19" s="121">
        <v>10</v>
      </c>
      <c r="T19" s="112">
        <f t="shared" si="3"/>
        <v>500</v>
      </c>
      <c r="U19" s="122">
        <f t="shared" si="4"/>
        <v>1000</v>
      </c>
      <c r="V19" s="122">
        <f t="shared" si="5"/>
        <v>0</v>
      </c>
      <c r="W19" s="98"/>
      <c r="X19" s="98"/>
      <c r="Y19" s="98"/>
      <c r="Z19" s="98"/>
    </row>
    <row r="20" spans="1:26" ht="18.75" customHeight="1">
      <c r="A20" s="113" t="s">
        <v>223</v>
      </c>
      <c r="B20" s="108">
        <v>16</v>
      </c>
      <c r="C20" s="127" t="s">
        <v>241</v>
      </c>
      <c r="D20" s="115" t="s">
        <v>25</v>
      </c>
      <c r="E20" s="116">
        <v>20</v>
      </c>
      <c r="F20" s="117">
        <v>10</v>
      </c>
      <c r="G20" s="118">
        <v>15</v>
      </c>
      <c r="H20" s="123">
        <v>20</v>
      </c>
      <c r="I20" s="121">
        <v>20</v>
      </c>
      <c r="J20" s="120">
        <f t="shared" si="6"/>
        <v>0</v>
      </c>
      <c r="K20" s="124">
        <v>50</v>
      </c>
      <c r="L20" s="112">
        <f t="shared" si="7"/>
        <v>0</v>
      </c>
      <c r="M20" s="121">
        <v>0</v>
      </c>
      <c r="N20" s="112">
        <f t="shared" si="0"/>
        <v>0</v>
      </c>
      <c r="O20" s="121">
        <v>0</v>
      </c>
      <c r="P20" s="112">
        <f t="shared" si="1"/>
        <v>0</v>
      </c>
      <c r="Q20" s="121">
        <v>0</v>
      </c>
      <c r="R20" s="112">
        <f t="shared" si="2"/>
        <v>0</v>
      </c>
      <c r="S20" s="121">
        <v>0</v>
      </c>
      <c r="T20" s="112">
        <f t="shared" si="3"/>
        <v>0</v>
      </c>
      <c r="U20" s="122">
        <f t="shared" si="4"/>
        <v>0</v>
      </c>
      <c r="V20" s="122">
        <f t="shared" si="5"/>
        <v>0</v>
      </c>
      <c r="W20" s="98"/>
      <c r="X20" s="98"/>
      <c r="Y20" s="98"/>
      <c r="Z20" s="98"/>
    </row>
    <row r="21" spans="1:26" ht="18.75" customHeight="1">
      <c r="A21" s="114" t="s">
        <v>223</v>
      </c>
      <c r="B21" s="108">
        <v>17</v>
      </c>
      <c r="C21" s="127" t="s">
        <v>242</v>
      </c>
      <c r="D21" s="115" t="s">
        <v>25</v>
      </c>
      <c r="E21" s="116">
        <v>9</v>
      </c>
      <c r="F21" s="117">
        <v>25</v>
      </c>
      <c r="G21" s="118">
        <v>10</v>
      </c>
      <c r="H21" s="123">
        <v>20</v>
      </c>
      <c r="I21" s="121">
        <v>20</v>
      </c>
      <c r="J21" s="120">
        <f t="shared" si="6"/>
        <v>0</v>
      </c>
      <c r="K21" s="124">
        <v>50</v>
      </c>
      <c r="L21" s="112">
        <f t="shared" si="7"/>
        <v>0</v>
      </c>
      <c r="M21" s="121">
        <v>0</v>
      </c>
      <c r="N21" s="112">
        <f t="shared" si="0"/>
        <v>0</v>
      </c>
      <c r="O21" s="121">
        <v>0</v>
      </c>
      <c r="P21" s="112">
        <f t="shared" si="1"/>
        <v>0</v>
      </c>
      <c r="Q21" s="121">
        <v>0</v>
      </c>
      <c r="R21" s="112">
        <f t="shared" si="2"/>
        <v>0</v>
      </c>
      <c r="S21" s="121">
        <v>0</v>
      </c>
      <c r="T21" s="112">
        <f t="shared" si="3"/>
        <v>0</v>
      </c>
      <c r="U21" s="122">
        <f t="shared" si="4"/>
        <v>0</v>
      </c>
      <c r="V21" s="122">
        <f t="shared" si="5"/>
        <v>0</v>
      </c>
      <c r="W21" s="98"/>
      <c r="X21" s="98"/>
      <c r="Y21" s="98"/>
      <c r="Z21" s="98"/>
    </row>
    <row r="22" spans="1:26" ht="18.75" customHeight="1">
      <c r="A22" s="114" t="s">
        <v>223</v>
      </c>
      <c r="B22" s="108">
        <v>18</v>
      </c>
      <c r="C22" s="128" t="s">
        <v>243</v>
      </c>
      <c r="D22" s="100" t="s">
        <v>25</v>
      </c>
      <c r="E22" s="116">
        <v>42</v>
      </c>
      <c r="F22" s="117">
        <v>55</v>
      </c>
      <c r="G22" s="118">
        <v>10</v>
      </c>
      <c r="H22" s="129">
        <v>50</v>
      </c>
      <c r="I22" s="121">
        <v>23</v>
      </c>
      <c r="J22" s="120">
        <v>30</v>
      </c>
      <c r="K22" s="124">
        <v>50</v>
      </c>
      <c r="L22" s="112">
        <f t="shared" si="7"/>
        <v>1500</v>
      </c>
      <c r="M22" s="121">
        <v>0</v>
      </c>
      <c r="N22" s="112">
        <f t="shared" si="0"/>
        <v>0</v>
      </c>
      <c r="O22" s="121">
        <v>0</v>
      </c>
      <c r="P22" s="112">
        <f t="shared" si="1"/>
        <v>0</v>
      </c>
      <c r="Q22" s="121">
        <v>15</v>
      </c>
      <c r="R22" s="112">
        <f t="shared" si="2"/>
        <v>750</v>
      </c>
      <c r="S22" s="121">
        <v>15</v>
      </c>
      <c r="T22" s="112">
        <f t="shared" si="3"/>
        <v>750</v>
      </c>
      <c r="U22" s="122">
        <f t="shared" si="4"/>
        <v>1500</v>
      </c>
      <c r="V22" s="122">
        <f t="shared" si="5"/>
        <v>0</v>
      </c>
      <c r="W22" s="98"/>
      <c r="X22" s="98"/>
      <c r="Y22" s="98"/>
      <c r="Z22" s="98"/>
    </row>
    <row r="23" spans="1:26" ht="18.75" customHeight="1">
      <c r="A23" s="114" t="s">
        <v>223</v>
      </c>
      <c r="B23" s="108">
        <v>19</v>
      </c>
      <c r="C23" s="128" t="s">
        <v>244</v>
      </c>
      <c r="D23" s="100" t="s">
        <v>25</v>
      </c>
      <c r="E23" s="116">
        <v>28</v>
      </c>
      <c r="F23" s="117">
        <v>37</v>
      </c>
      <c r="G23" s="118">
        <v>15</v>
      </c>
      <c r="H23" s="129">
        <v>50</v>
      </c>
      <c r="I23" s="121">
        <v>40</v>
      </c>
      <c r="J23" s="120">
        <f t="shared" si="6"/>
        <v>10</v>
      </c>
      <c r="K23" s="124">
        <v>50</v>
      </c>
      <c r="L23" s="112">
        <f t="shared" si="7"/>
        <v>500</v>
      </c>
      <c r="M23" s="121">
        <v>0</v>
      </c>
      <c r="N23" s="112">
        <f t="shared" si="0"/>
        <v>0</v>
      </c>
      <c r="O23" s="121">
        <v>0</v>
      </c>
      <c r="P23" s="112">
        <f t="shared" si="1"/>
        <v>0</v>
      </c>
      <c r="Q23" s="121">
        <v>0</v>
      </c>
      <c r="R23" s="112">
        <f t="shared" si="2"/>
        <v>0</v>
      </c>
      <c r="S23" s="121">
        <v>10</v>
      </c>
      <c r="T23" s="112">
        <f t="shared" si="3"/>
        <v>500</v>
      </c>
      <c r="U23" s="122">
        <f t="shared" si="4"/>
        <v>500</v>
      </c>
      <c r="V23" s="122">
        <f t="shared" si="5"/>
        <v>0</v>
      </c>
      <c r="W23" s="98"/>
      <c r="X23" s="98"/>
      <c r="Y23" s="98"/>
      <c r="Z23" s="98"/>
    </row>
    <row r="24" spans="1:26" ht="18.75" customHeight="1">
      <c r="A24" s="114" t="s">
        <v>223</v>
      </c>
      <c r="B24" s="108">
        <v>20</v>
      </c>
      <c r="C24" s="130" t="s">
        <v>245</v>
      </c>
      <c r="D24" s="115" t="s">
        <v>25</v>
      </c>
      <c r="E24" s="116">
        <v>5</v>
      </c>
      <c r="F24" s="117">
        <v>20</v>
      </c>
      <c r="G24" s="118">
        <v>0</v>
      </c>
      <c r="H24" s="123">
        <v>50</v>
      </c>
      <c r="I24" s="121">
        <v>25</v>
      </c>
      <c r="J24" s="120">
        <f t="shared" si="6"/>
        <v>25</v>
      </c>
      <c r="K24" s="124">
        <v>50</v>
      </c>
      <c r="L24" s="112">
        <f t="shared" si="7"/>
        <v>1250</v>
      </c>
      <c r="M24" s="121">
        <v>0</v>
      </c>
      <c r="N24" s="112">
        <f t="shared" si="0"/>
        <v>0</v>
      </c>
      <c r="O24" s="121">
        <v>0</v>
      </c>
      <c r="P24" s="112">
        <f t="shared" si="1"/>
        <v>0</v>
      </c>
      <c r="Q24" s="121">
        <v>15</v>
      </c>
      <c r="R24" s="112">
        <f t="shared" si="2"/>
        <v>750</v>
      </c>
      <c r="S24" s="121">
        <v>10</v>
      </c>
      <c r="T24" s="112">
        <f t="shared" si="3"/>
        <v>500</v>
      </c>
      <c r="U24" s="122">
        <f t="shared" si="4"/>
        <v>1250</v>
      </c>
      <c r="V24" s="122">
        <f t="shared" si="5"/>
        <v>0</v>
      </c>
      <c r="W24" s="98"/>
      <c r="X24" s="98"/>
      <c r="Y24" s="98"/>
      <c r="Z24" s="98"/>
    </row>
    <row r="25" spans="1:26" ht="18.75" customHeight="1">
      <c r="A25" s="113" t="s">
        <v>223</v>
      </c>
      <c r="B25" s="104">
        <v>21</v>
      </c>
      <c r="C25" s="131" t="s">
        <v>246</v>
      </c>
      <c r="D25" s="100" t="s">
        <v>25</v>
      </c>
      <c r="E25" s="132">
        <v>12</v>
      </c>
      <c r="F25" s="133">
        <v>0</v>
      </c>
      <c r="G25" s="134">
        <v>0</v>
      </c>
      <c r="H25" s="129">
        <v>10</v>
      </c>
      <c r="I25" s="135">
        <v>0</v>
      </c>
      <c r="J25" s="136">
        <f t="shared" si="6"/>
        <v>10</v>
      </c>
      <c r="K25" s="137">
        <v>50</v>
      </c>
      <c r="L25" s="103">
        <f t="shared" si="7"/>
        <v>500</v>
      </c>
      <c r="M25" s="135">
        <v>5</v>
      </c>
      <c r="N25" s="103">
        <f t="shared" si="0"/>
        <v>250</v>
      </c>
      <c r="O25" s="135">
        <v>0</v>
      </c>
      <c r="P25" s="103">
        <f t="shared" si="1"/>
        <v>0</v>
      </c>
      <c r="Q25" s="135">
        <v>5</v>
      </c>
      <c r="R25" s="103">
        <f t="shared" si="2"/>
        <v>250</v>
      </c>
      <c r="S25" s="135">
        <v>0</v>
      </c>
      <c r="T25" s="103">
        <f t="shared" si="3"/>
        <v>0</v>
      </c>
      <c r="U25" s="122">
        <f t="shared" si="4"/>
        <v>500</v>
      </c>
      <c r="V25" s="122">
        <f t="shared" si="5"/>
        <v>0</v>
      </c>
      <c r="W25" s="98"/>
      <c r="X25" s="98"/>
      <c r="Y25" s="98"/>
      <c r="Z25" s="98"/>
    </row>
    <row r="26" spans="1:26" ht="18.75" customHeight="1">
      <c r="A26" s="116" t="s">
        <v>223</v>
      </c>
      <c r="B26" s="138">
        <v>22</v>
      </c>
      <c r="C26" s="139" t="s">
        <v>247</v>
      </c>
      <c r="D26" s="138" t="s">
        <v>25</v>
      </c>
      <c r="E26" s="116"/>
      <c r="F26" s="117"/>
      <c r="G26" s="118">
        <v>0</v>
      </c>
      <c r="H26" s="117">
        <v>20</v>
      </c>
      <c r="I26" s="140">
        <v>0</v>
      </c>
      <c r="J26" s="141">
        <f t="shared" si="6"/>
        <v>20</v>
      </c>
      <c r="K26" s="142">
        <v>50</v>
      </c>
      <c r="L26" s="143">
        <f t="shared" si="7"/>
        <v>1000</v>
      </c>
      <c r="M26" s="140">
        <v>5</v>
      </c>
      <c r="N26" s="143">
        <f t="shared" si="0"/>
        <v>250</v>
      </c>
      <c r="O26" s="140">
        <v>5</v>
      </c>
      <c r="P26" s="143">
        <f t="shared" si="1"/>
        <v>250</v>
      </c>
      <c r="Q26" s="140">
        <v>5</v>
      </c>
      <c r="R26" s="143">
        <f t="shared" si="2"/>
        <v>250</v>
      </c>
      <c r="S26" s="140">
        <v>5</v>
      </c>
      <c r="T26" s="143">
        <f t="shared" si="3"/>
        <v>250</v>
      </c>
      <c r="U26" s="122">
        <f t="shared" si="4"/>
        <v>1000</v>
      </c>
      <c r="V26" s="122">
        <f t="shared" si="5"/>
        <v>0</v>
      </c>
      <c r="W26" s="98"/>
      <c r="X26" s="98"/>
      <c r="Y26" s="98"/>
      <c r="Z26" s="98"/>
    </row>
    <row r="27" spans="1:26" ht="18.75" customHeight="1">
      <c r="A27" s="116" t="s">
        <v>223</v>
      </c>
      <c r="B27" s="138">
        <v>23</v>
      </c>
      <c r="C27" s="139" t="s">
        <v>248</v>
      </c>
      <c r="D27" s="138" t="s">
        <v>25</v>
      </c>
      <c r="E27" s="116"/>
      <c r="F27" s="117"/>
      <c r="G27" s="118">
        <v>0</v>
      </c>
      <c r="H27" s="117">
        <v>20</v>
      </c>
      <c r="I27" s="140">
        <v>15</v>
      </c>
      <c r="J27" s="141">
        <f t="shared" si="6"/>
        <v>5</v>
      </c>
      <c r="K27" s="142">
        <v>50</v>
      </c>
      <c r="L27" s="143">
        <f t="shared" si="7"/>
        <v>250</v>
      </c>
      <c r="M27" s="140"/>
      <c r="N27" s="143">
        <f t="shared" si="0"/>
        <v>0</v>
      </c>
      <c r="O27" s="140"/>
      <c r="P27" s="143">
        <f t="shared" si="1"/>
        <v>0</v>
      </c>
      <c r="Q27" s="140"/>
      <c r="R27" s="143">
        <f t="shared" si="2"/>
        <v>0</v>
      </c>
      <c r="S27" s="140">
        <v>5</v>
      </c>
      <c r="T27" s="143">
        <f t="shared" si="3"/>
        <v>250</v>
      </c>
      <c r="U27" s="122">
        <f t="shared" si="4"/>
        <v>250</v>
      </c>
      <c r="V27" s="122">
        <f t="shared" si="5"/>
        <v>0</v>
      </c>
      <c r="W27" s="98"/>
      <c r="X27" s="98"/>
      <c r="Y27" s="98"/>
      <c r="Z27" s="98"/>
    </row>
    <row r="28" spans="1:26" ht="18.75" customHeight="1">
      <c r="A28" s="144" t="s">
        <v>223</v>
      </c>
      <c r="B28" s="108">
        <v>24</v>
      </c>
      <c r="C28" s="145" t="s">
        <v>249</v>
      </c>
      <c r="D28" s="146" t="s">
        <v>25</v>
      </c>
      <c r="E28" s="147">
        <v>20</v>
      </c>
      <c r="F28" s="148">
        <v>10</v>
      </c>
      <c r="G28" s="149">
        <v>0</v>
      </c>
      <c r="H28" s="119">
        <v>20</v>
      </c>
      <c r="I28" s="150">
        <v>15</v>
      </c>
      <c r="J28" s="120">
        <f t="shared" si="6"/>
        <v>5</v>
      </c>
      <c r="K28" s="151">
        <v>50</v>
      </c>
      <c r="L28" s="110">
        <f t="shared" si="7"/>
        <v>250</v>
      </c>
      <c r="M28" s="150">
        <v>0</v>
      </c>
      <c r="N28" s="110">
        <f t="shared" si="0"/>
        <v>0</v>
      </c>
      <c r="O28" s="150">
        <v>0</v>
      </c>
      <c r="P28" s="110">
        <f t="shared" si="1"/>
        <v>0</v>
      </c>
      <c r="Q28" s="150">
        <v>0</v>
      </c>
      <c r="R28" s="110">
        <f t="shared" si="2"/>
        <v>0</v>
      </c>
      <c r="S28" s="150">
        <v>5</v>
      </c>
      <c r="T28" s="110">
        <f t="shared" si="3"/>
        <v>250</v>
      </c>
      <c r="U28" s="122">
        <f t="shared" si="4"/>
        <v>250</v>
      </c>
      <c r="V28" s="122">
        <f t="shared" si="5"/>
        <v>0</v>
      </c>
      <c r="W28" s="98"/>
      <c r="X28" s="98"/>
      <c r="Y28" s="98"/>
      <c r="Z28" s="98"/>
    </row>
    <row r="29" spans="1:26" ht="18.75" customHeight="1">
      <c r="A29" s="114" t="s">
        <v>223</v>
      </c>
      <c r="B29" s="108">
        <v>25</v>
      </c>
      <c r="C29" s="130" t="s">
        <v>250</v>
      </c>
      <c r="D29" s="115" t="s">
        <v>25</v>
      </c>
      <c r="E29" s="116">
        <v>20</v>
      </c>
      <c r="F29" s="117">
        <v>10</v>
      </c>
      <c r="G29" s="118">
        <v>0</v>
      </c>
      <c r="H29" s="123">
        <v>20</v>
      </c>
      <c r="I29" s="121">
        <v>15</v>
      </c>
      <c r="J29" s="120">
        <f t="shared" si="6"/>
        <v>5</v>
      </c>
      <c r="K29" s="124">
        <v>50</v>
      </c>
      <c r="L29" s="112">
        <f t="shared" si="7"/>
        <v>250</v>
      </c>
      <c r="M29" s="121">
        <v>0</v>
      </c>
      <c r="N29" s="112">
        <f t="shared" si="0"/>
        <v>0</v>
      </c>
      <c r="O29" s="121">
        <v>0</v>
      </c>
      <c r="P29" s="112">
        <f t="shared" si="1"/>
        <v>0</v>
      </c>
      <c r="Q29" s="121">
        <v>0</v>
      </c>
      <c r="R29" s="112">
        <f t="shared" si="2"/>
        <v>0</v>
      </c>
      <c r="S29" s="121">
        <v>5</v>
      </c>
      <c r="T29" s="112">
        <f t="shared" si="3"/>
        <v>250</v>
      </c>
      <c r="U29" s="122">
        <f t="shared" si="4"/>
        <v>250</v>
      </c>
      <c r="V29" s="122">
        <f t="shared" si="5"/>
        <v>0</v>
      </c>
      <c r="W29" s="98"/>
      <c r="X29" s="98"/>
      <c r="Y29" s="98"/>
      <c r="Z29" s="98"/>
    </row>
    <row r="30" spans="1:26" ht="18.75" customHeight="1">
      <c r="A30" s="114" t="s">
        <v>223</v>
      </c>
      <c r="B30" s="108">
        <v>26</v>
      </c>
      <c r="C30" s="130" t="s">
        <v>251</v>
      </c>
      <c r="D30" s="115" t="s">
        <v>25</v>
      </c>
      <c r="E30" s="116">
        <v>20</v>
      </c>
      <c r="F30" s="117">
        <v>10</v>
      </c>
      <c r="G30" s="118">
        <v>5</v>
      </c>
      <c r="H30" s="123">
        <v>20</v>
      </c>
      <c r="I30" s="121">
        <v>5</v>
      </c>
      <c r="J30" s="120">
        <f t="shared" si="6"/>
        <v>15</v>
      </c>
      <c r="K30" s="124">
        <v>50</v>
      </c>
      <c r="L30" s="112">
        <f t="shared" si="7"/>
        <v>750</v>
      </c>
      <c r="M30" s="121">
        <v>0</v>
      </c>
      <c r="N30" s="112">
        <f t="shared" si="0"/>
        <v>0</v>
      </c>
      <c r="O30" s="121">
        <v>5</v>
      </c>
      <c r="P30" s="112">
        <f t="shared" si="1"/>
        <v>250</v>
      </c>
      <c r="Q30" s="121">
        <v>5</v>
      </c>
      <c r="R30" s="112">
        <f t="shared" si="2"/>
        <v>250</v>
      </c>
      <c r="S30" s="121">
        <v>5</v>
      </c>
      <c r="T30" s="112">
        <f t="shared" si="3"/>
        <v>250</v>
      </c>
      <c r="U30" s="122">
        <f t="shared" si="4"/>
        <v>750</v>
      </c>
      <c r="V30" s="122">
        <f t="shared" si="5"/>
        <v>0</v>
      </c>
      <c r="W30" s="98"/>
      <c r="X30" s="98"/>
      <c r="Y30" s="98"/>
      <c r="Z30" s="98"/>
    </row>
    <row r="31" spans="1:26" ht="18.75" customHeight="1">
      <c r="A31" s="114" t="s">
        <v>223</v>
      </c>
      <c r="B31" s="108">
        <v>27</v>
      </c>
      <c r="C31" s="130" t="s">
        <v>252</v>
      </c>
      <c r="D31" s="115" t="s">
        <v>25</v>
      </c>
      <c r="E31" s="116">
        <v>15</v>
      </c>
      <c r="F31" s="117">
        <v>15</v>
      </c>
      <c r="G31" s="118">
        <v>0</v>
      </c>
      <c r="H31" s="123">
        <v>20</v>
      </c>
      <c r="I31" s="121">
        <v>10</v>
      </c>
      <c r="J31" s="120">
        <f t="shared" si="6"/>
        <v>10</v>
      </c>
      <c r="K31" s="124">
        <v>50</v>
      </c>
      <c r="L31" s="112">
        <f t="shared" si="7"/>
        <v>500</v>
      </c>
      <c r="M31" s="121"/>
      <c r="N31" s="112">
        <f t="shared" si="0"/>
        <v>0</v>
      </c>
      <c r="O31" s="121"/>
      <c r="P31" s="112">
        <f t="shared" si="1"/>
        <v>0</v>
      </c>
      <c r="Q31" s="121">
        <v>5</v>
      </c>
      <c r="R31" s="112">
        <f t="shared" si="2"/>
        <v>250</v>
      </c>
      <c r="S31" s="121">
        <v>5</v>
      </c>
      <c r="T31" s="112">
        <f t="shared" si="3"/>
        <v>250</v>
      </c>
      <c r="U31" s="122">
        <f t="shared" si="4"/>
        <v>500</v>
      </c>
      <c r="V31" s="122">
        <f t="shared" si="5"/>
        <v>0</v>
      </c>
      <c r="W31" s="98"/>
      <c r="X31" s="98"/>
      <c r="Y31" s="98"/>
      <c r="Z31" s="98"/>
    </row>
    <row r="32" spans="1:26" ht="18.75" customHeight="1">
      <c r="A32" s="114" t="s">
        <v>223</v>
      </c>
      <c r="B32" s="108">
        <v>28</v>
      </c>
      <c r="C32" s="114" t="s">
        <v>253</v>
      </c>
      <c r="D32" s="115" t="s">
        <v>25</v>
      </c>
      <c r="E32" s="116">
        <v>10</v>
      </c>
      <c r="F32" s="117">
        <v>10</v>
      </c>
      <c r="G32" s="118">
        <v>0</v>
      </c>
      <c r="H32" s="123">
        <v>40</v>
      </c>
      <c r="I32" s="121">
        <v>20</v>
      </c>
      <c r="J32" s="120">
        <f t="shared" si="6"/>
        <v>20</v>
      </c>
      <c r="K32" s="124">
        <v>80</v>
      </c>
      <c r="L32" s="112">
        <f t="shared" si="7"/>
        <v>1600</v>
      </c>
      <c r="M32" s="121">
        <v>0</v>
      </c>
      <c r="N32" s="112">
        <f t="shared" si="0"/>
        <v>0</v>
      </c>
      <c r="O32" s="121">
        <v>0</v>
      </c>
      <c r="P32" s="112">
        <f t="shared" si="1"/>
        <v>0</v>
      </c>
      <c r="Q32" s="121">
        <v>10</v>
      </c>
      <c r="R32" s="112">
        <f t="shared" si="2"/>
        <v>800</v>
      </c>
      <c r="S32" s="121">
        <v>10</v>
      </c>
      <c r="T32" s="112">
        <f t="shared" si="3"/>
        <v>800</v>
      </c>
      <c r="U32" s="122">
        <f t="shared" si="4"/>
        <v>1600</v>
      </c>
      <c r="V32" s="122">
        <f t="shared" si="5"/>
        <v>0</v>
      </c>
      <c r="W32" s="98"/>
      <c r="X32" s="98"/>
      <c r="Y32" s="98"/>
      <c r="Z32" s="98"/>
    </row>
    <row r="33" spans="1:26" ht="18.75" customHeight="1">
      <c r="A33" s="114" t="s">
        <v>223</v>
      </c>
      <c r="B33" s="108">
        <v>29</v>
      </c>
      <c r="C33" s="114" t="s">
        <v>254</v>
      </c>
      <c r="D33" s="115" t="s">
        <v>25</v>
      </c>
      <c r="E33" s="116">
        <v>10</v>
      </c>
      <c r="F33" s="117">
        <v>10</v>
      </c>
      <c r="G33" s="118">
        <v>10</v>
      </c>
      <c r="H33" s="123">
        <v>40</v>
      </c>
      <c r="I33" s="121">
        <v>30</v>
      </c>
      <c r="J33" s="120">
        <f t="shared" si="6"/>
        <v>10</v>
      </c>
      <c r="K33" s="124">
        <v>100</v>
      </c>
      <c r="L33" s="112">
        <f t="shared" si="7"/>
        <v>1000</v>
      </c>
      <c r="M33" s="121">
        <v>0</v>
      </c>
      <c r="N33" s="112">
        <f t="shared" si="0"/>
        <v>0</v>
      </c>
      <c r="O33" s="121">
        <v>0</v>
      </c>
      <c r="P33" s="112">
        <f t="shared" si="1"/>
        <v>0</v>
      </c>
      <c r="Q33" s="121">
        <v>0</v>
      </c>
      <c r="R33" s="112">
        <f t="shared" si="2"/>
        <v>0</v>
      </c>
      <c r="S33" s="121">
        <v>10</v>
      </c>
      <c r="T33" s="112">
        <f t="shared" si="3"/>
        <v>1000</v>
      </c>
      <c r="U33" s="122">
        <f t="shared" si="4"/>
        <v>1000</v>
      </c>
      <c r="V33" s="122">
        <f t="shared" si="5"/>
        <v>0</v>
      </c>
      <c r="W33" s="98"/>
      <c r="X33" s="98"/>
      <c r="Y33" s="98"/>
      <c r="Z33" s="98"/>
    </row>
    <row r="34" spans="1:26" ht="18.75" customHeight="1">
      <c r="A34" s="114" t="s">
        <v>223</v>
      </c>
      <c r="B34" s="108">
        <v>30</v>
      </c>
      <c r="C34" s="114" t="s">
        <v>255</v>
      </c>
      <c r="D34" s="115" t="s">
        <v>25</v>
      </c>
      <c r="E34" s="116">
        <v>5</v>
      </c>
      <c r="F34" s="117">
        <v>10</v>
      </c>
      <c r="G34" s="118">
        <v>0</v>
      </c>
      <c r="H34" s="123">
        <v>20</v>
      </c>
      <c r="I34" s="121">
        <v>20</v>
      </c>
      <c r="J34" s="120">
        <f t="shared" si="6"/>
        <v>0</v>
      </c>
      <c r="K34" s="124">
        <v>75</v>
      </c>
      <c r="L34" s="112">
        <f t="shared" si="7"/>
        <v>0</v>
      </c>
      <c r="M34" s="121">
        <v>0</v>
      </c>
      <c r="N34" s="112">
        <f t="shared" si="0"/>
        <v>0</v>
      </c>
      <c r="O34" s="121">
        <v>0</v>
      </c>
      <c r="P34" s="112">
        <f t="shared" si="1"/>
        <v>0</v>
      </c>
      <c r="Q34" s="121">
        <v>0</v>
      </c>
      <c r="R34" s="112">
        <f t="shared" si="2"/>
        <v>0</v>
      </c>
      <c r="S34" s="121">
        <v>0</v>
      </c>
      <c r="T34" s="112">
        <f t="shared" si="3"/>
        <v>0</v>
      </c>
      <c r="U34" s="122">
        <f t="shared" si="4"/>
        <v>0</v>
      </c>
      <c r="V34" s="122">
        <f t="shared" si="5"/>
        <v>0</v>
      </c>
      <c r="W34" s="98"/>
      <c r="X34" s="98"/>
      <c r="Y34" s="98"/>
      <c r="Z34" s="98"/>
    </row>
    <row r="35" spans="1:26" ht="18.75" customHeight="1">
      <c r="A35" s="114" t="s">
        <v>223</v>
      </c>
      <c r="B35" s="108">
        <v>31</v>
      </c>
      <c r="C35" s="114" t="s">
        <v>256</v>
      </c>
      <c r="D35" s="115" t="s">
        <v>25</v>
      </c>
      <c r="E35" s="116">
        <v>5</v>
      </c>
      <c r="F35" s="117">
        <v>7</v>
      </c>
      <c r="G35" s="118">
        <v>5</v>
      </c>
      <c r="H35" s="123">
        <v>10</v>
      </c>
      <c r="I35" s="121">
        <v>3</v>
      </c>
      <c r="J35" s="120">
        <f t="shared" si="6"/>
        <v>7</v>
      </c>
      <c r="K35" s="124">
        <v>750</v>
      </c>
      <c r="L35" s="112">
        <f t="shared" si="7"/>
        <v>5250</v>
      </c>
      <c r="M35" s="121">
        <v>0</v>
      </c>
      <c r="N35" s="112">
        <f t="shared" si="0"/>
        <v>0</v>
      </c>
      <c r="O35" s="121">
        <v>2</v>
      </c>
      <c r="P35" s="112">
        <f t="shared" si="1"/>
        <v>1500</v>
      </c>
      <c r="Q35" s="121">
        <v>3</v>
      </c>
      <c r="R35" s="112">
        <f t="shared" si="2"/>
        <v>2250</v>
      </c>
      <c r="S35" s="121">
        <v>2</v>
      </c>
      <c r="T35" s="112">
        <f t="shared" si="3"/>
        <v>1500</v>
      </c>
      <c r="U35" s="122">
        <f t="shared" si="4"/>
        <v>5250</v>
      </c>
      <c r="V35" s="122">
        <f t="shared" si="5"/>
        <v>0</v>
      </c>
      <c r="W35" s="98"/>
      <c r="X35" s="98"/>
      <c r="Y35" s="98"/>
      <c r="Z35" s="98"/>
    </row>
    <row r="36" spans="1:26" ht="18.75" customHeight="1">
      <c r="A36" s="114" t="s">
        <v>223</v>
      </c>
      <c r="B36" s="108">
        <v>32</v>
      </c>
      <c r="C36" s="114" t="s">
        <v>257</v>
      </c>
      <c r="D36" s="115" t="s">
        <v>25</v>
      </c>
      <c r="E36" s="116"/>
      <c r="F36" s="117"/>
      <c r="G36" s="118">
        <v>0</v>
      </c>
      <c r="H36" s="123">
        <v>5</v>
      </c>
      <c r="I36" s="121">
        <v>0</v>
      </c>
      <c r="J36" s="120">
        <f t="shared" si="6"/>
        <v>5</v>
      </c>
      <c r="K36" s="124">
        <v>750</v>
      </c>
      <c r="L36" s="112">
        <f t="shared" si="7"/>
        <v>3750</v>
      </c>
      <c r="M36" s="121">
        <v>2</v>
      </c>
      <c r="N36" s="112">
        <f t="shared" si="0"/>
        <v>1500</v>
      </c>
      <c r="O36" s="121">
        <v>1</v>
      </c>
      <c r="P36" s="112">
        <f t="shared" si="1"/>
        <v>750</v>
      </c>
      <c r="Q36" s="121">
        <v>1</v>
      </c>
      <c r="R36" s="112">
        <f t="shared" si="2"/>
        <v>750</v>
      </c>
      <c r="S36" s="121">
        <v>1</v>
      </c>
      <c r="T36" s="112">
        <f t="shared" si="3"/>
        <v>750</v>
      </c>
      <c r="U36" s="122">
        <f t="shared" si="4"/>
        <v>3750</v>
      </c>
      <c r="V36" s="122">
        <f t="shared" si="5"/>
        <v>0</v>
      </c>
      <c r="W36" s="98"/>
      <c r="X36" s="98"/>
      <c r="Y36" s="98"/>
      <c r="Z36" s="98"/>
    </row>
    <row r="37" spans="1:26" ht="18.75" customHeight="1">
      <c r="A37" s="114" t="s">
        <v>223</v>
      </c>
      <c r="B37" s="108">
        <v>33</v>
      </c>
      <c r="C37" s="114" t="s">
        <v>258</v>
      </c>
      <c r="D37" s="115" t="s">
        <v>25</v>
      </c>
      <c r="E37" s="116"/>
      <c r="F37" s="117"/>
      <c r="G37" s="118">
        <v>0</v>
      </c>
      <c r="H37" s="123">
        <v>5</v>
      </c>
      <c r="I37" s="121">
        <v>0</v>
      </c>
      <c r="J37" s="120">
        <f t="shared" si="6"/>
        <v>5</v>
      </c>
      <c r="K37" s="124">
        <v>750</v>
      </c>
      <c r="L37" s="112">
        <f t="shared" si="7"/>
        <v>3750</v>
      </c>
      <c r="M37" s="121">
        <v>2</v>
      </c>
      <c r="N37" s="112">
        <f t="shared" si="0"/>
        <v>1500</v>
      </c>
      <c r="O37" s="121">
        <v>1</v>
      </c>
      <c r="P37" s="112">
        <f t="shared" si="1"/>
        <v>750</v>
      </c>
      <c r="Q37" s="121">
        <v>1</v>
      </c>
      <c r="R37" s="112">
        <f t="shared" si="2"/>
        <v>750</v>
      </c>
      <c r="S37" s="121">
        <v>1</v>
      </c>
      <c r="T37" s="112">
        <f t="shared" si="3"/>
        <v>750</v>
      </c>
      <c r="U37" s="122">
        <f t="shared" si="4"/>
        <v>3750</v>
      </c>
      <c r="V37" s="122">
        <f t="shared" si="5"/>
        <v>0</v>
      </c>
      <c r="W37" s="98"/>
      <c r="X37" s="98"/>
      <c r="Y37" s="98"/>
      <c r="Z37" s="98"/>
    </row>
    <row r="38" spans="1:26" ht="18.75" customHeight="1">
      <c r="A38" s="114" t="s">
        <v>223</v>
      </c>
      <c r="B38" s="108">
        <v>34</v>
      </c>
      <c r="C38" s="114" t="s">
        <v>259</v>
      </c>
      <c r="D38" s="115" t="s">
        <v>25</v>
      </c>
      <c r="E38" s="116"/>
      <c r="F38" s="117"/>
      <c r="G38" s="118">
        <v>5</v>
      </c>
      <c r="H38" s="123">
        <v>10</v>
      </c>
      <c r="I38" s="121">
        <v>5</v>
      </c>
      <c r="J38" s="120">
        <f t="shared" si="6"/>
        <v>5</v>
      </c>
      <c r="K38" s="124">
        <v>100</v>
      </c>
      <c r="L38" s="112">
        <f t="shared" si="7"/>
        <v>500</v>
      </c>
      <c r="M38" s="121">
        <v>0</v>
      </c>
      <c r="N38" s="112">
        <f t="shared" si="0"/>
        <v>0</v>
      </c>
      <c r="O38" s="121">
        <v>0</v>
      </c>
      <c r="P38" s="112">
        <f t="shared" si="1"/>
        <v>0</v>
      </c>
      <c r="Q38" s="121">
        <v>5</v>
      </c>
      <c r="R38" s="112">
        <f t="shared" si="2"/>
        <v>500</v>
      </c>
      <c r="S38" s="121">
        <v>0</v>
      </c>
      <c r="T38" s="112">
        <f t="shared" si="3"/>
        <v>0</v>
      </c>
      <c r="U38" s="122">
        <f t="shared" si="4"/>
        <v>500</v>
      </c>
      <c r="V38" s="122">
        <f t="shared" si="5"/>
        <v>0</v>
      </c>
      <c r="W38" s="98"/>
      <c r="X38" s="98"/>
      <c r="Y38" s="98"/>
      <c r="Z38" s="98"/>
    </row>
    <row r="39" spans="1:26" ht="18.75" customHeight="1">
      <c r="A39" s="114" t="s">
        <v>223</v>
      </c>
      <c r="B39" s="108">
        <v>35</v>
      </c>
      <c r="C39" s="114" t="s">
        <v>260</v>
      </c>
      <c r="D39" s="115" t="s">
        <v>25</v>
      </c>
      <c r="E39" s="116"/>
      <c r="F39" s="117"/>
      <c r="G39" s="118">
        <v>0</v>
      </c>
      <c r="H39" s="123">
        <v>10</v>
      </c>
      <c r="I39" s="121">
        <v>7</v>
      </c>
      <c r="J39" s="120">
        <f t="shared" si="6"/>
        <v>3</v>
      </c>
      <c r="K39" s="124">
        <v>100</v>
      </c>
      <c r="L39" s="112">
        <f t="shared" si="7"/>
        <v>300</v>
      </c>
      <c r="M39" s="121">
        <v>0</v>
      </c>
      <c r="N39" s="112">
        <f t="shared" si="0"/>
        <v>0</v>
      </c>
      <c r="O39" s="121">
        <v>0</v>
      </c>
      <c r="P39" s="112">
        <f t="shared" si="1"/>
        <v>0</v>
      </c>
      <c r="Q39" s="121">
        <v>3</v>
      </c>
      <c r="R39" s="112">
        <f t="shared" si="2"/>
        <v>300</v>
      </c>
      <c r="S39" s="121">
        <v>0</v>
      </c>
      <c r="T39" s="112">
        <f t="shared" si="3"/>
        <v>0</v>
      </c>
      <c r="U39" s="122">
        <f t="shared" si="4"/>
        <v>300</v>
      </c>
      <c r="V39" s="122">
        <f t="shared" si="5"/>
        <v>0</v>
      </c>
      <c r="W39" s="98"/>
      <c r="X39" s="98"/>
      <c r="Y39" s="98"/>
      <c r="Z39" s="98"/>
    </row>
    <row r="40" spans="1:26" ht="18.75" customHeight="1">
      <c r="A40" s="114" t="s">
        <v>223</v>
      </c>
      <c r="B40" s="108">
        <v>36</v>
      </c>
      <c r="C40" s="114" t="s">
        <v>261</v>
      </c>
      <c r="D40" s="115" t="s">
        <v>25</v>
      </c>
      <c r="E40" s="116">
        <v>5</v>
      </c>
      <c r="F40" s="117">
        <v>5</v>
      </c>
      <c r="G40" s="118">
        <v>0</v>
      </c>
      <c r="H40" s="123">
        <v>10</v>
      </c>
      <c r="I40" s="121">
        <v>5</v>
      </c>
      <c r="J40" s="120">
        <f t="shared" si="6"/>
        <v>5</v>
      </c>
      <c r="K40" s="124">
        <v>100</v>
      </c>
      <c r="L40" s="112">
        <f t="shared" si="7"/>
        <v>500</v>
      </c>
      <c r="M40" s="121">
        <v>0</v>
      </c>
      <c r="N40" s="112">
        <f t="shared" si="0"/>
        <v>0</v>
      </c>
      <c r="O40" s="121">
        <v>0</v>
      </c>
      <c r="P40" s="112">
        <f t="shared" si="1"/>
        <v>0</v>
      </c>
      <c r="Q40" s="121">
        <v>5</v>
      </c>
      <c r="R40" s="112">
        <f t="shared" si="2"/>
        <v>500</v>
      </c>
      <c r="S40" s="121">
        <v>0</v>
      </c>
      <c r="T40" s="112">
        <f t="shared" si="3"/>
        <v>0</v>
      </c>
      <c r="U40" s="122">
        <f t="shared" si="4"/>
        <v>500</v>
      </c>
      <c r="V40" s="122">
        <f t="shared" si="5"/>
        <v>0</v>
      </c>
      <c r="W40" s="98"/>
      <c r="X40" s="98"/>
      <c r="Y40" s="98"/>
      <c r="Z40" s="98"/>
    </row>
    <row r="41" spans="1:26" ht="18.75" customHeight="1">
      <c r="A41" s="114" t="s">
        <v>223</v>
      </c>
      <c r="B41" s="108">
        <v>37</v>
      </c>
      <c r="C41" s="114" t="s">
        <v>262</v>
      </c>
      <c r="D41" s="115" t="s">
        <v>25</v>
      </c>
      <c r="E41" s="116">
        <v>2</v>
      </c>
      <c r="F41" s="117">
        <v>0</v>
      </c>
      <c r="G41" s="118"/>
      <c r="H41" s="123">
        <v>5</v>
      </c>
      <c r="I41" s="121">
        <v>0</v>
      </c>
      <c r="J41" s="120">
        <f t="shared" si="6"/>
        <v>5</v>
      </c>
      <c r="K41" s="124">
        <v>50</v>
      </c>
      <c r="L41" s="112">
        <f t="shared" si="7"/>
        <v>250</v>
      </c>
      <c r="M41" s="121">
        <v>3</v>
      </c>
      <c r="N41" s="112">
        <f t="shared" si="0"/>
        <v>150</v>
      </c>
      <c r="O41" s="121">
        <v>0</v>
      </c>
      <c r="P41" s="112">
        <f t="shared" si="1"/>
        <v>0</v>
      </c>
      <c r="Q41" s="121">
        <v>2</v>
      </c>
      <c r="R41" s="112">
        <f t="shared" si="2"/>
        <v>100</v>
      </c>
      <c r="S41" s="121">
        <v>0</v>
      </c>
      <c r="T41" s="112">
        <f t="shared" si="3"/>
        <v>0</v>
      </c>
      <c r="U41" s="122">
        <f t="shared" si="4"/>
        <v>250</v>
      </c>
      <c r="V41" s="122">
        <f t="shared" si="5"/>
        <v>0</v>
      </c>
      <c r="W41" s="98"/>
      <c r="X41" s="98"/>
      <c r="Y41" s="98"/>
      <c r="Z41" s="98"/>
    </row>
    <row r="42" spans="1:26" ht="18.75" customHeight="1">
      <c r="A42" s="114" t="s">
        <v>223</v>
      </c>
      <c r="B42" s="108">
        <v>38</v>
      </c>
      <c r="C42" s="114" t="s">
        <v>263</v>
      </c>
      <c r="D42" s="115" t="s">
        <v>25</v>
      </c>
      <c r="E42" s="116">
        <v>3</v>
      </c>
      <c r="F42" s="117">
        <v>0</v>
      </c>
      <c r="G42" s="118"/>
      <c r="H42" s="123">
        <v>5</v>
      </c>
      <c r="I42" s="121">
        <v>0</v>
      </c>
      <c r="J42" s="120">
        <f t="shared" si="6"/>
        <v>5</v>
      </c>
      <c r="K42" s="124">
        <v>50</v>
      </c>
      <c r="L42" s="112">
        <f t="shared" si="7"/>
        <v>250</v>
      </c>
      <c r="M42" s="121">
        <v>3</v>
      </c>
      <c r="N42" s="112">
        <f t="shared" si="0"/>
        <v>150</v>
      </c>
      <c r="O42" s="121">
        <v>0</v>
      </c>
      <c r="P42" s="112">
        <f t="shared" si="1"/>
        <v>0</v>
      </c>
      <c r="Q42" s="121">
        <v>2</v>
      </c>
      <c r="R42" s="112">
        <f t="shared" si="2"/>
        <v>100</v>
      </c>
      <c r="S42" s="121">
        <v>0</v>
      </c>
      <c r="T42" s="112">
        <f t="shared" si="3"/>
        <v>0</v>
      </c>
      <c r="U42" s="122">
        <f t="shared" si="4"/>
        <v>250</v>
      </c>
      <c r="V42" s="122">
        <f t="shared" si="5"/>
        <v>0</v>
      </c>
      <c r="W42" s="98"/>
      <c r="X42" s="98"/>
      <c r="Y42" s="98"/>
      <c r="Z42" s="98"/>
    </row>
    <row r="43" spans="1:26" ht="18.75" customHeight="1">
      <c r="A43" s="114" t="s">
        <v>223</v>
      </c>
      <c r="B43" s="108">
        <v>39</v>
      </c>
      <c r="C43" s="114" t="s">
        <v>264</v>
      </c>
      <c r="D43" s="115" t="s">
        <v>25</v>
      </c>
      <c r="E43" s="116">
        <v>3</v>
      </c>
      <c r="F43" s="117">
        <v>0</v>
      </c>
      <c r="G43" s="118"/>
      <c r="H43" s="123">
        <v>5</v>
      </c>
      <c r="I43" s="121">
        <v>0</v>
      </c>
      <c r="J43" s="120">
        <f t="shared" si="6"/>
        <v>5</v>
      </c>
      <c r="K43" s="124">
        <v>50</v>
      </c>
      <c r="L43" s="112">
        <f t="shared" si="7"/>
        <v>250</v>
      </c>
      <c r="M43" s="121">
        <v>3</v>
      </c>
      <c r="N43" s="112">
        <f t="shared" si="0"/>
        <v>150</v>
      </c>
      <c r="O43" s="121">
        <v>0</v>
      </c>
      <c r="P43" s="112">
        <f t="shared" si="1"/>
        <v>0</v>
      </c>
      <c r="Q43" s="121">
        <v>2</v>
      </c>
      <c r="R43" s="112">
        <f t="shared" si="2"/>
        <v>100</v>
      </c>
      <c r="S43" s="121"/>
      <c r="T43" s="112">
        <f t="shared" si="3"/>
        <v>0</v>
      </c>
      <c r="U43" s="122">
        <f t="shared" si="4"/>
        <v>250</v>
      </c>
      <c r="V43" s="122">
        <f t="shared" si="5"/>
        <v>0</v>
      </c>
      <c r="W43" s="98"/>
      <c r="X43" s="98"/>
      <c r="Y43" s="98"/>
      <c r="Z43" s="98"/>
    </row>
    <row r="44" spans="1:26" ht="18.75" customHeight="1">
      <c r="A44" s="114" t="s">
        <v>223</v>
      </c>
      <c r="B44" s="108">
        <v>40</v>
      </c>
      <c r="C44" s="114" t="s">
        <v>265</v>
      </c>
      <c r="D44" s="115" t="s">
        <v>25</v>
      </c>
      <c r="E44" s="116">
        <v>2</v>
      </c>
      <c r="F44" s="117">
        <v>0</v>
      </c>
      <c r="G44" s="118"/>
      <c r="H44" s="123">
        <v>5</v>
      </c>
      <c r="I44" s="121">
        <v>0</v>
      </c>
      <c r="J44" s="120">
        <f t="shared" si="6"/>
        <v>5</v>
      </c>
      <c r="K44" s="124">
        <v>50</v>
      </c>
      <c r="L44" s="112">
        <f t="shared" si="7"/>
        <v>250</v>
      </c>
      <c r="M44" s="121">
        <v>3</v>
      </c>
      <c r="N44" s="112">
        <f t="shared" si="0"/>
        <v>150</v>
      </c>
      <c r="O44" s="121">
        <v>0</v>
      </c>
      <c r="P44" s="112">
        <f t="shared" si="1"/>
        <v>0</v>
      </c>
      <c r="Q44" s="121">
        <v>2</v>
      </c>
      <c r="R44" s="112">
        <f t="shared" si="2"/>
        <v>100</v>
      </c>
      <c r="S44" s="121">
        <v>0</v>
      </c>
      <c r="T44" s="112">
        <f t="shared" si="3"/>
        <v>0</v>
      </c>
      <c r="U44" s="122">
        <f t="shared" si="4"/>
        <v>250</v>
      </c>
      <c r="V44" s="122">
        <f t="shared" si="5"/>
        <v>0</v>
      </c>
      <c r="W44" s="98"/>
      <c r="X44" s="98"/>
      <c r="Y44" s="98"/>
      <c r="Z44" s="98"/>
    </row>
    <row r="45" spans="1:26" ht="18.75" customHeight="1">
      <c r="A45" s="114" t="s">
        <v>223</v>
      </c>
      <c r="B45" s="108">
        <v>41</v>
      </c>
      <c r="C45" s="114" t="s">
        <v>266</v>
      </c>
      <c r="D45" s="115" t="s">
        <v>25</v>
      </c>
      <c r="E45" s="116">
        <v>0</v>
      </c>
      <c r="F45" s="117">
        <v>0</v>
      </c>
      <c r="G45" s="118">
        <v>5</v>
      </c>
      <c r="H45" s="123">
        <v>5</v>
      </c>
      <c r="I45" s="121">
        <v>0</v>
      </c>
      <c r="J45" s="120">
        <f t="shared" si="6"/>
        <v>5</v>
      </c>
      <c r="K45" s="124">
        <v>80</v>
      </c>
      <c r="L45" s="112">
        <f t="shared" si="7"/>
        <v>400</v>
      </c>
      <c r="M45" s="121">
        <v>3</v>
      </c>
      <c r="N45" s="112">
        <f t="shared" si="0"/>
        <v>240</v>
      </c>
      <c r="O45" s="121">
        <v>0</v>
      </c>
      <c r="P45" s="112">
        <f t="shared" si="1"/>
        <v>0</v>
      </c>
      <c r="Q45" s="121">
        <v>2</v>
      </c>
      <c r="R45" s="112">
        <f t="shared" si="2"/>
        <v>160</v>
      </c>
      <c r="S45" s="121">
        <v>0</v>
      </c>
      <c r="T45" s="112">
        <f t="shared" si="3"/>
        <v>0</v>
      </c>
      <c r="U45" s="122">
        <f t="shared" si="4"/>
        <v>400</v>
      </c>
      <c r="V45" s="122">
        <f t="shared" si="5"/>
        <v>0</v>
      </c>
      <c r="W45" s="98"/>
      <c r="X45" s="98"/>
      <c r="Y45" s="98"/>
      <c r="Z45" s="98"/>
    </row>
    <row r="46" spans="1:26" ht="18.75" customHeight="1">
      <c r="A46" s="114" t="s">
        <v>223</v>
      </c>
      <c r="B46" s="108">
        <v>42</v>
      </c>
      <c r="C46" s="114" t="s">
        <v>267</v>
      </c>
      <c r="D46" s="115" t="s">
        <v>25</v>
      </c>
      <c r="E46" s="116">
        <v>0</v>
      </c>
      <c r="F46" s="117">
        <v>0</v>
      </c>
      <c r="G46" s="118">
        <v>5</v>
      </c>
      <c r="H46" s="123">
        <v>5</v>
      </c>
      <c r="I46" s="121">
        <v>0</v>
      </c>
      <c r="J46" s="120">
        <f t="shared" si="6"/>
        <v>5</v>
      </c>
      <c r="K46" s="124">
        <v>80</v>
      </c>
      <c r="L46" s="112">
        <f t="shared" si="7"/>
        <v>400</v>
      </c>
      <c r="M46" s="121">
        <v>3</v>
      </c>
      <c r="N46" s="112">
        <f t="shared" si="0"/>
        <v>240</v>
      </c>
      <c r="O46" s="121">
        <v>0</v>
      </c>
      <c r="P46" s="112">
        <f t="shared" si="1"/>
        <v>0</v>
      </c>
      <c r="Q46" s="121">
        <v>2</v>
      </c>
      <c r="R46" s="112">
        <f t="shared" si="2"/>
        <v>160</v>
      </c>
      <c r="S46" s="121">
        <v>0</v>
      </c>
      <c r="T46" s="112">
        <f t="shared" si="3"/>
        <v>0</v>
      </c>
      <c r="U46" s="122">
        <f t="shared" si="4"/>
        <v>400</v>
      </c>
      <c r="V46" s="122">
        <f t="shared" si="5"/>
        <v>0</v>
      </c>
      <c r="W46" s="98"/>
      <c r="X46" s="98"/>
      <c r="Y46" s="98"/>
      <c r="Z46" s="98"/>
    </row>
    <row r="47" spans="1:26" ht="18.75" customHeight="1">
      <c r="A47" s="114" t="s">
        <v>223</v>
      </c>
      <c r="B47" s="108">
        <v>43</v>
      </c>
      <c r="C47" s="114" t="s">
        <v>268</v>
      </c>
      <c r="D47" s="115" t="s">
        <v>25</v>
      </c>
      <c r="E47" s="117" t="s">
        <v>269</v>
      </c>
      <c r="F47" s="117" t="s">
        <v>269</v>
      </c>
      <c r="G47" s="118">
        <v>40</v>
      </c>
      <c r="H47" s="123">
        <v>80</v>
      </c>
      <c r="I47" s="121">
        <v>0</v>
      </c>
      <c r="J47" s="120">
        <v>80</v>
      </c>
      <c r="K47" s="124">
        <v>130</v>
      </c>
      <c r="L47" s="112">
        <f t="shared" si="7"/>
        <v>10400</v>
      </c>
      <c r="M47" s="121">
        <v>20</v>
      </c>
      <c r="N47" s="112">
        <f t="shared" si="0"/>
        <v>2600</v>
      </c>
      <c r="O47" s="121">
        <v>20</v>
      </c>
      <c r="P47" s="112">
        <f t="shared" si="1"/>
        <v>2600</v>
      </c>
      <c r="Q47" s="121">
        <v>20</v>
      </c>
      <c r="R47" s="112">
        <f t="shared" si="2"/>
        <v>2600</v>
      </c>
      <c r="S47" s="121">
        <v>20</v>
      </c>
      <c r="T47" s="112">
        <f t="shared" si="3"/>
        <v>2600</v>
      </c>
      <c r="U47" s="122">
        <f t="shared" si="4"/>
        <v>10400</v>
      </c>
      <c r="V47" s="122">
        <f t="shared" si="5"/>
        <v>0</v>
      </c>
      <c r="W47" s="98"/>
      <c r="X47" s="98"/>
      <c r="Y47" s="98"/>
      <c r="Z47" s="98"/>
    </row>
    <row r="48" spans="1:26" ht="18.75" customHeight="1">
      <c r="A48" s="114" t="s">
        <v>223</v>
      </c>
      <c r="B48" s="108">
        <v>44</v>
      </c>
      <c r="C48" s="114" t="s">
        <v>270</v>
      </c>
      <c r="D48" s="115" t="s">
        <v>225</v>
      </c>
      <c r="E48" s="117" t="s">
        <v>269</v>
      </c>
      <c r="F48" s="117" t="s">
        <v>269</v>
      </c>
      <c r="G48" s="117" t="s">
        <v>269</v>
      </c>
      <c r="H48" s="123">
        <v>1</v>
      </c>
      <c r="I48" s="121">
        <v>0</v>
      </c>
      <c r="J48" s="120">
        <f t="shared" si="6"/>
        <v>1</v>
      </c>
      <c r="K48" s="124">
        <v>4350</v>
      </c>
      <c r="L48" s="112">
        <f t="shared" si="7"/>
        <v>4350</v>
      </c>
      <c r="M48" s="121">
        <v>0</v>
      </c>
      <c r="N48" s="112">
        <f t="shared" si="0"/>
        <v>0</v>
      </c>
      <c r="O48" s="121">
        <v>0</v>
      </c>
      <c r="P48" s="112">
        <f t="shared" si="1"/>
        <v>0</v>
      </c>
      <c r="Q48" s="121">
        <v>1</v>
      </c>
      <c r="R48" s="112">
        <f t="shared" si="2"/>
        <v>4350</v>
      </c>
      <c r="S48" s="121">
        <v>0</v>
      </c>
      <c r="T48" s="112">
        <f t="shared" si="3"/>
        <v>0</v>
      </c>
      <c r="U48" s="122">
        <f t="shared" si="4"/>
        <v>4350</v>
      </c>
      <c r="V48" s="122">
        <f t="shared" si="5"/>
        <v>0</v>
      </c>
      <c r="W48" s="98"/>
      <c r="X48" s="98"/>
      <c r="Y48" s="98"/>
      <c r="Z48" s="98"/>
    </row>
    <row r="49" spans="1:26" ht="18.75" customHeight="1">
      <c r="A49" s="114" t="s">
        <v>223</v>
      </c>
      <c r="B49" s="108">
        <v>45</v>
      </c>
      <c r="C49" s="114" t="s">
        <v>271</v>
      </c>
      <c r="D49" s="115" t="s">
        <v>225</v>
      </c>
      <c r="E49" s="117" t="s">
        <v>269</v>
      </c>
      <c r="F49" s="117" t="s">
        <v>269</v>
      </c>
      <c r="G49" s="117" t="s">
        <v>269</v>
      </c>
      <c r="H49" s="123">
        <v>1</v>
      </c>
      <c r="I49" s="121">
        <v>0</v>
      </c>
      <c r="J49" s="120">
        <f t="shared" si="6"/>
        <v>1</v>
      </c>
      <c r="K49" s="124">
        <v>4350</v>
      </c>
      <c r="L49" s="112">
        <f t="shared" si="7"/>
        <v>4350</v>
      </c>
      <c r="M49" s="121">
        <v>0</v>
      </c>
      <c r="N49" s="112">
        <f t="shared" si="0"/>
        <v>0</v>
      </c>
      <c r="O49" s="121">
        <v>0</v>
      </c>
      <c r="P49" s="112">
        <f t="shared" si="1"/>
        <v>0</v>
      </c>
      <c r="Q49" s="121">
        <v>1</v>
      </c>
      <c r="R49" s="112">
        <f t="shared" si="2"/>
        <v>4350</v>
      </c>
      <c r="S49" s="121">
        <v>0</v>
      </c>
      <c r="T49" s="112">
        <f t="shared" si="3"/>
        <v>0</v>
      </c>
      <c r="U49" s="122">
        <f t="shared" si="4"/>
        <v>4350</v>
      </c>
      <c r="V49" s="122">
        <f t="shared" si="5"/>
        <v>0</v>
      </c>
      <c r="W49" s="98"/>
      <c r="X49" s="98"/>
      <c r="Y49" s="98"/>
      <c r="Z49" s="98"/>
    </row>
    <row r="50" spans="1:26" ht="18.75" customHeight="1">
      <c r="A50" s="114" t="s">
        <v>223</v>
      </c>
      <c r="B50" s="108">
        <v>46</v>
      </c>
      <c r="C50" s="114" t="s">
        <v>272</v>
      </c>
      <c r="D50" s="115" t="s">
        <v>273</v>
      </c>
      <c r="E50" s="116">
        <v>1</v>
      </c>
      <c r="F50" s="117">
        <v>2</v>
      </c>
      <c r="G50" s="118">
        <v>4</v>
      </c>
      <c r="H50" s="123">
        <v>8</v>
      </c>
      <c r="I50" s="121">
        <v>1</v>
      </c>
      <c r="J50" s="120">
        <f t="shared" si="6"/>
        <v>7</v>
      </c>
      <c r="K50" s="124">
        <v>480</v>
      </c>
      <c r="L50" s="112">
        <f t="shared" si="7"/>
        <v>3360</v>
      </c>
      <c r="M50" s="121">
        <v>2</v>
      </c>
      <c r="N50" s="112">
        <f t="shared" si="0"/>
        <v>960</v>
      </c>
      <c r="O50" s="121">
        <v>2</v>
      </c>
      <c r="P50" s="112">
        <f t="shared" si="1"/>
        <v>960</v>
      </c>
      <c r="Q50" s="121">
        <v>2</v>
      </c>
      <c r="R50" s="112">
        <f t="shared" si="2"/>
        <v>960</v>
      </c>
      <c r="S50" s="121">
        <v>1</v>
      </c>
      <c r="T50" s="112">
        <f t="shared" si="3"/>
        <v>480</v>
      </c>
      <c r="U50" s="122">
        <f t="shared" si="4"/>
        <v>3360</v>
      </c>
      <c r="V50" s="122">
        <f t="shared" si="5"/>
        <v>0</v>
      </c>
      <c r="W50" s="98"/>
      <c r="X50" s="98"/>
      <c r="Y50" s="98"/>
      <c r="Z50" s="98"/>
    </row>
    <row r="51" spans="1:26" s="153" customFormat="1" ht="18.75" customHeight="1">
      <c r="A51" s="114" t="s">
        <v>223</v>
      </c>
      <c r="B51" s="108">
        <v>47</v>
      </c>
      <c r="C51" s="114" t="s">
        <v>274</v>
      </c>
      <c r="D51" s="115" t="s">
        <v>273</v>
      </c>
      <c r="E51" s="116">
        <v>2</v>
      </c>
      <c r="F51" s="117">
        <v>2</v>
      </c>
      <c r="G51" s="118">
        <v>1</v>
      </c>
      <c r="H51" s="123">
        <v>6</v>
      </c>
      <c r="I51" s="121">
        <v>1</v>
      </c>
      <c r="J51" s="120">
        <f t="shared" si="6"/>
        <v>5</v>
      </c>
      <c r="K51" s="124">
        <v>480</v>
      </c>
      <c r="L51" s="112">
        <f t="shared" si="7"/>
        <v>2400</v>
      </c>
      <c r="M51" s="121">
        <v>2</v>
      </c>
      <c r="N51" s="112">
        <f t="shared" si="0"/>
        <v>960</v>
      </c>
      <c r="O51" s="121">
        <v>0</v>
      </c>
      <c r="P51" s="112">
        <f t="shared" si="1"/>
        <v>0</v>
      </c>
      <c r="Q51" s="121">
        <v>2</v>
      </c>
      <c r="R51" s="112">
        <f t="shared" si="2"/>
        <v>960</v>
      </c>
      <c r="S51" s="121">
        <v>1</v>
      </c>
      <c r="T51" s="112">
        <f t="shared" si="3"/>
        <v>480</v>
      </c>
      <c r="U51" s="122">
        <f t="shared" si="4"/>
        <v>2400</v>
      </c>
      <c r="V51" s="122">
        <f t="shared" si="5"/>
        <v>0</v>
      </c>
      <c r="W51" s="152"/>
      <c r="X51" s="152"/>
      <c r="Y51" s="152"/>
      <c r="Z51" s="152"/>
    </row>
    <row r="52" spans="1:26" s="153" customFormat="1" ht="18.75" customHeight="1">
      <c r="A52" s="114" t="s">
        <v>223</v>
      </c>
      <c r="B52" s="108">
        <v>48</v>
      </c>
      <c r="C52" s="114" t="s">
        <v>275</v>
      </c>
      <c r="D52" s="115" t="s">
        <v>25</v>
      </c>
      <c r="E52" s="116">
        <v>10</v>
      </c>
      <c r="F52" s="117">
        <v>7</v>
      </c>
      <c r="G52" s="118">
        <v>0</v>
      </c>
      <c r="H52" s="123">
        <v>20</v>
      </c>
      <c r="I52" s="121">
        <v>3</v>
      </c>
      <c r="J52" s="120">
        <v>20</v>
      </c>
      <c r="K52" s="124">
        <v>100</v>
      </c>
      <c r="L52" s="112">
        <f t="shared" si="7"/>
        <v>2000</v>
      </c>
      <c r="M52" s="121">
        <v>5</v>
      </c>
      <c r="N52" s="112">
        <f t="shared" si="0"/>
        <v>500</v>
      </c>
      <c r="O52" s="121">
        <v>5</v>
      </c>
      <c r="P52" s="112">
        <f t="shared" si="1"/>
        <v>500</v>
      </c>
      <c r="Q52" s="121">
        <v>5</v>
      </c>
      <c r="R52" s="112">
        <f t="shared" si="2"/>
        <v>500</v>
      </c>
      <c r="S52" s="121">
        <v>5</v>
      </c>
      <c r="T52" s="112">
        <f t="shared" si="3"/>
        <v>500</v>
      </c>
      <c r="U52" s="122">
        <f t="shared" si="4"/>
        <v>2000</v>
      </c>
      <c r="V52" s="122">
        <f t="shared" si="5"/>
        <v>0</v>
      </c>
      <c r="W52" s="152"/>
      <c r="X52" s="152"/>
      <c r="Y52" s="152"/>
      <c r="Z52" s="152"/>
    </row>
    <row r="53" spans="1:26" s="153" customFormat="1" ht="18.75" customHeight="1">
      <c r="A53" s="114" t="s">
        <v>223</v>
      </c>
      <c r="B53" s="108">
        <v>49</v>
      </c>
      <c r="C53" s="114" t="s">
        <v>276</v>
      </c>
      <c r="D53" s="115" t="s">
        <v>25</v>
      </c>
      <c r="E53" s="116">
        <v>0</v>
      </c>
      <c r="F53" s="117">
        <v>15</v>
      </c>
      <c r="G53" s="118">
        <v>0</v>
      </c>
      <c r="H53" s="123">
        <v>20</v>
      </c>
      <c r="I53" s="121">
        <v>0</v>
      </c>
      <c r="J53" s="120">
        <v>20</v>
      </c>
      <c r="K53" s="124">
        <v>100</v>
      </c>
      <c r="L53" s="112">
        <f t="shared" si="7"/>
        <v>2000</v>
      </c>
      <c r="M53" s="121">
        <v>5</v>
      </c>
      <c r="N53" s="112">
        <f t="shared" si="0"/>
        <v>500</v>
      </c>
      <c r="O53" s="121">
        <v>5</v>
      </c>
      <c r="P53" s="112">
        <f t="shared" si="1"/>
        <v>500</v>
      </c>
      <c r="Q53" s="121">
        <v>5</v>
      </c>
      <c r="R53" s="112">
        <f t="shared" si="2"/>
        <v>500</v>
      </c>
      <c r="S53" s="121">
        <v>5</v>
      </c>
      <c r="T53" s="112">
        <f t="shared" si="3"/>
        <v>500</v>
      </c>
      <c r="U53" s="122">
        <f t="shared" si="4"/>
        <v>2000</v>
      </c>
      <c r="V53" s="122">
        <f t="shared" si="5"/>
        <v>0</v>
      </c>
      <c r="W53" s="152"/>
      <c r="X53" s="152"/>
      <c r="Y53" s="152"/>
      <c r="Z53" s="152"/>
    </row>
    <row r="54" spans="1:26" ht="18.75" customHeight="1">
      <c r="A54" s="114" t="s">
        <v>223</v>
      </c>
      <c r="B54" s="108">
        <v>50</v>
      </c>
      <c r="C54" s="114" t="s">
        <v>277</v>
      </c>
      <c r="D54" s="115" t="s">
        <v>25</v>
      </c>
      <c r="E54" s="116">
        <v>0</v>
      </c>
      <c r="F54" s="117">
        <v>20</v>
      </c>
      <c r="G54" s="118">
        <v>5</v>
      </c>
      <c r="H54" s="123">
        <v>10</v>
      </c>
      <c r="I54" s="121">
        <v>5</v>
      </c>
      <c r="J54" s="120">
        <f>H54-I54</f>
        <v>5</v>
      </c>
      <c r="K54" s="124">
        <v>100</v>
      </c>
      <c r="L54" s="112">
        <f>J54*K54</f>
        <v>500</v>
      </c>
      <c r="M54" s="121">
        <v>0</v>
      </c>
      <c r="N54" s="112">
        <f t="shared" si="0"/>
        <v>0</v>
      </c>
      <c r="O54" s="121">
        <v>0</v>
      </c>
      <c r="P54" s="112">
        <f t="shared" si="1"/>
        <v>0</v>
      </c>
      <c r="Q54" s="121">
        <v>5</v>
      </c>
      <c r="R54" s="112">
        <f t="shared" si="2"/>
        <v>500</v>
      </c>
      <c r="S54" s="121">
        <v>0</v>
      </c>
      <c r="T54" s="112">
        <f t="shared" si="3"/>
        <v>0</v>
      </c>
      <c r="U54" s="122">
        <f t="shared" si="4"/>
        <v>500</v>
      </c>
      <c r="V54" s="122">
        <f t="shared" si="5"/>
        <v>0</v>
      </c>
      <c r="W54" s="98"/>
      <c r="X54" s="98"/>
      <c r="Y54" s="98"/>
      <c r="Z54" s="98"/>
    </row>
    <row r="55" spans="1:26" ht="18.75" customHeight="1">
      <c r="A55" s="114" t="s">
        <v>223</v>
      </c>
      <c r="B55" s="108">
        <v>51</v>
      </c>
      <c r="C55" s="114" t="s">
        <v>278</v>
      </c>
      <c r="D55" s="115" t="s">
        <v>25</v>
      </c>
      <c r="E55" s="117" t="s">
        <v>269</v>
      </c>
      <c r="F55" s="117" t="s">
        <v>269</v>
      </c>
      <c r="G55" s="118">
        <v>40</v>
      </c>
      <c r="H55" s="129">
        <v>80</v>
      </c>
      <c r="I55" s="121">
        <v>80</v>
      </c>
      <c r="J55" s="120">
        <f>H55-I55</f>
        <v>0</v>
      </c>
      <c r="K55" s="137">
        <v>100</v>
      </c>
      <c r="L55" s="112">
        <f>J55*K55</f>
        <v>0</v>
      </c>
      <c r="M55" s="135">
        <v>0</v>
      </c>
      <c r="N55" s="112">
        <f t="shared" si="0"/>
        <v>0</v>
      </c>
      <c r="O55" s="135">
        <v>0</v>
      </c>
      <c r="P55" s="112">
        <f t="shared" si="1"/>
        <v>0</v>
      </c>
      <c r="Q55" s="135">
        <v>0</v>
      </c>
      <c r="R55" s="112">
        <f t="shared" si="2"/>
        <v>0</v>
      </c>
      <c r="S55" s="135">
        <v>0</v>
      </c>
      <c r="T55" s="112">
        <f t="shared" si="3"/>
        <v>0</v>
      </c>
      <c r="U55" s="122">
        <f t="shared" si="4"/>
        <v>0</v>
      </c>
      <c r="V55" s="122">
        <f t="shared" si="5"/>
        <v>0</v>
      </c>
      <c r="W55" s="98"/>
      <c r="X55" s="98"/>
      <c r="Y55" s="98"/>
      <c r="Z55" s="98"/>
    </row>
    <row r="56" spans="1:26" ht="18.75" customHeight="1">
      <c r="A56" s="114" t="s">
        <v>223</v>
      </c>
      <c r="B56" s="108">
        <v>52</v>
      </c>
      <c r="C56" s="114" t="s">
        <v>279</v>
      </c>
      <c r="D56" s="115" t="s">
        <v>25</v>
      </c>
      <c r="E56" s="117" t="s">
        <v>269</v>
      </c>
      <c r="F56" s="117" t="s">
        <v>269</v>
      </c>
      <c r="G56" s="118">
        <v>10</v>
      </c>
      <c r="H56" s="129">
        <v>10</v>
      </c>
      <c r="I56" s="121">
        <v>10</v>
      </c>
      <c r="J56" s="120">
        <f>H56-I56</f>
        <v>0</v>
      </c>
      <c r="K56" s="137">
        <v>60</v>
      </c>
      <c r="L56" s="112">
        <f>J56*K56</f>
        <v>0</v>
      </c>
      <c r="M56" s="135">
        <v>0</v>
      </c>
      <c r="N56" s="112">
        <f t="shared" si="0"/>
        <v>0</v>
      </c>
      <c r="O56" s="135">
        <v>0</v>
      </c>
      <c r="P56" s="112">
        <f t="shared" si="1"/>
        <v>0</v>
      </c>
      <c r="Q56" s="135">
        <v>0</v>
      </c>
      <c r="R56" s="112">
        <f t="shared" si="2"/>
        <v>0</v>
      </c>
      <c r="S56" s="135">
        <v>0</v>
      </c>
      <c r="T56" s="112">
        <f t="shared" si="3"/>
        <v>0</v>
      </c>
      <c r="U56" s="122">
        <f t="shared" si="4"/>
        <v>0</v>
      </c>
      <c r="V56" s="122">
        <f t="shared" si="5"/>
        <v>0</v>
      </c>
      <c r="W56" s="98"/>
      <c r="X56" s="98"/>
      <c r="Y56" s="98"/>
      <c r="Z56" s="98"/>
    </row>
    <row r="57" spans="1:26" ht="18.75" customHeight="1">
      <c r="A57" s="114" t="s">
        <v>223</v>
      </c>
      <c r="B57" s="108">
        <v>53</v>
      </c>
      <c r="C57" s="113" t="s">
        <v>280</v>
      </c>
      <c r="D57" s="100" t="s">
        <v>41</v>
      </c>
      <c r="E57" s="116">
        <v>0</v>
      </c>
      <c r="F57" s="117">
        <v>0</v>
      </c>
      <c r="G57" s="118">
        <v>1</v>
      </c>
      <c r="H57" s="129">
        <v>1</v>
      </c>
      <c r="I57" s="121">
        <v>0</v>
      </c>
      <c r="J57" s="120">
        <f>H57-I57</f>
        <v>1</v>
      </c>
      <c r="K57" s="137">
        <v>4060</v>
      </c>
      <c r="L57" s="112">
        <f>J57*K57</f>
        <v>4060</v>
      </c>
      <c r="M57" s="135">
        <v>0</v>
      </c>
      <c r="N57" s="112">
        <f>M57*K57</f>
        <v>0</v>
      </c>
      <c r="O57" s="135">
        <v>0</v>
      </c>
      <c r="P57" s="112">
        <f>O57*K57</f>
        <v>0</v>
      </c>
      <c r="Q57" s="135">
        <v>1</v>
      </c>
      <c r="R57" s="112">
        <f>Q57*K57</f>
        <v>4060</v>
      </c>
      <c r="S57" s="135">
        <v>0</v>
      </c>
      <c r="T57" s="112">
        <f>S57*K57</f>
        <v>0</v>
      </c>
      <c r="U57" s="122">
        <f t="shared" si="4"/>
        <v>4060</v>
      </c>
      <c r="V57" s="122">
        <f t="shared" si="5"/>
        <v>0</v>
      </c>
      <c r="W57" s="98"/>
      <c r="X57" s="98"/>
      <c r="Y57" s="98"/>
      <c r="Z57" s="98"/>
    </row>
    <row r="58" spans="1:26" ht="18.75" customHeight="1">
      <c r="A58" s="114" t="s">
        <v>223</v>
      </c>
      <c r="B58" s="108">
        <v>54</v>
      </c>
      <c r="C58" s="113" t="s">
        <v>281</v>
      </c>
      <c r="D58" s="100" t="s">
        <v>225</v>
      </c>
      <c r="E58" s="116">
        <v>1</v>
      </c>
      <c r="F58" s="117">
        <v>1</v>
      </c>
      <c r="G58" s="118">
        <v>1</v>
      </c>
      <c r="H58" s="129">
        <v>2</v>
      </c>
      <c r="I58" s="121">
        <v>1</v>
      </c>
      <c r="J58" s="120">
        <f t="shared" si="6"/>
        <v>1</v>
      </c>
      <c r="K58" s="137">
        <v>1198.4000000000001</v>
      </c>
      <c r="L58" s="112">
        <f t="shared" si="7"/>
        <v>1198.4000000000001</v>
      </c>
      <c r="M58" s="135">
        <v>0</v>
      </c>
      <c r="N58" s="112">
        <f t="shared" si="0"/>
        <v>0</v>
      </c>
      <c r="O58" s="135">
        <v>0</v>
      </c>
      <c r="P58" s="112">
        <f t="shared" si="1"/>
        <v>0</v>
      </c>
      <c r="Q58" s="135">
        <v>1</v>
      </c>
      <c r="R58" s="112">
        <f t="shared" si="2"/>
        <v>1198.4000000000001</v>
      </c>
      <c r="S58" s="135">
        <v>0</v>
      </c>
      <c r="T58" s="112">
        <f t="shared" si="3"/>
        <v>0</v>
      </c>
      <c r="U58" s="122">
        <f t="shared" si="4"/>
        <v>1198.4000000000001</v>
      </c>
      <c r="V58" s="122">
        <f t="shared" si="5"/>
        <v>0</v>
      </c>
      <c r="W58" s="98"/>
      <c r="X58" s="98"/>
      <c r="Y58" s="98"/>
      <c r="Z58" s="98"/>
    </row>
    <row r="59" spans="1:26" ht="18.75" customHeight="1">
      <c r="A59" s="114" t="s">
        <v>223</v>
      </c>
      <c r="B59" s="108">
        <v>55</v>
      </c>
      <c r="C59" s="113" t="s">
        <v>282</v>
      </c>
      <c r="D59" s="100" t="s">
        <v>225</v>
      </c>
      <c r="E59" s="116">
        <v>1</v>
      </c>
      <c r="F59" s="117">
        <v>1</v>
      </c>
      <c r="G59" s="118">
        <v>1</v>
      </c>
      <c r="H59" s="129">
        <v>2</v>
      </c>
      <c r="I59" s="121">
        <v>1</v>
      </c>
      <c r="J59" s="120">
        <f t="shared" si="6"/>
        <v>1</v>
      </c>
      <c r="K59" s="137">
        <v>4387</v>
      </c>
      <c r="L59" s="112">
        <f t="shared" si="7"/>
        <v>4387</v>
      </c>
      <c r="M59" s="135">
        <v>0</v>
      </c>
      <c r="N59" s="112">
        <f t="shared" si="0"/>
        <v>0</v>
      </c>
      <c r="O59" s="135">
        <v>0</v>
      </c>
      <c r="P59" s="112">
        <f t="shared" si="1"/>
        <v>0</v>
      </c>
      <c r="Q59" s="135">
        <v>1</v>
      </c>
      <c r="R59" s="112">
        <f t="shared" si="2"/>
        <v>4387</v>
      </c>
      <c r="S59" s="135">
        <v>0</v>
      </c>
      <c r="T59" s="112">
        <f t="shared" si="3"/>
        <v>0</v>
      </c>
      <c r="U59" s="122">
        <f t="shared" si="4"/>
        <v>4387</v>
      </c>
      <c r="V59" s="122">
        <f t="shared" si="5"/>
        <v>0</v>
      </c>
      <c r="W59" s="98"/>
      <c r="X59" s="98"/>
      <c r="Y59" s="98"/>
      <c r="Z59" s="98"/>
    </row>
    <row r="60" spans="1:26" ht="18.75" customHeight="1">
      <c r="A60" s="114" t="s">
        <v>223</v>
      </c>
      <c r="B60" s="108">
        <v>56</v>
      </c>
      <c r="C60" s="113" t="s">
        <v>283</v>
      </c>
      <c r="D60" s="100" t="s">
        <v>225</v>
      </c>
      <c r="E60" s="116">
        <v>6</v>
      </c>
      <c r="F60" s="117">
        <v>1</v>
      </c>
      <c r="G60" s="154">
        <v>6</v>
      </c>
      <c r="H60" s="129">
        <v>6</v>
      </c>
      <c r="I60" s="121">
        <v>3</v>
      </c>
      <c r="J60" s="120">
        <f t="shared" si="6"/>
        <v>3</v>
      </c>
      <c r="K60" s="137">
        <v>450</v>
      </c>
      <c r="L60" s="112">
        <f t="shared" si="7"/>
        <v>1350</v>
      </c>
      <c r="M60" s="135">
        <v>0</v>
      </c>
      <c r="N60" s="112">
        <f t="shared" si="0"/>
        <v>0</v>
      </c>
      <c r="O60" s="135">
        <v>0</v>
      </c>
      <c r="P60" s="112">
        <f t="shared" si="1"/>
        <v>0</v>
      </c>
      <c r="Q60" s="135">
        <v>2</v>
      </c>
      <c r="R60" s="112">
        <f t="shared" si="2"/>
        <v>900</v>
      </c>
      <c r="S60" s="135">
        <v>1</v>
      </c>
      <c r="T60" s="112">
        <f t="shared" si="3"/>
        <v>450</v>
      </c>
      <c r="U60" s="122">
        <f t="shared" si="4"/>
        <v>1350</v>
      </c>
      <c r="V60" s="122">
        <f t="shared" si="5"/>
        <v>0</v>
      </c>
      <c r="W60" s="98"/>
      <c r="X60" s="98"/>
      <c r="Y60" s="98"/>
      <c r="Z60" s="98"/>
    </row>
    <row r="61" spans="1:26" ht="18.75" customHeight="1">
      <c r="A61" s="114" t="s">
        <v>223</v>
      </c>
      <c r="B61" s="108">
        <v>57</v>
      </c>
      <c r="C61" s="113" t="s">
        <v>284</v>
      </c>
      <c r="D61" s="100" t="s">
        <v>273</v>
      </c>
      <c r="E61" s="116">
        <v>0</v>
      </c>
      <c r="F61" s="117">
        <v>5</v>
      </c>
      <c r="G61" s="154">
        <v>2</v>
      </c>
      <c r="H61" s="129">
        <v>8</v>
      </c>
      <c r="I61" s="121">
        <v>1</v>
      </c>
      <c r="J61" s="120">
        <f t="shared" si="6"/>
        <v>7</v>
      </c>
      <c r="K61" s="137">
        <v>540</v>
      </c>
      <c r="L61" s="112">
        <f t="shared" si="7"/>
        <v>3780</v>
      </c>
      <c r="M61" s="135">
        <v>1</v>
      </c>
      <c r="N61" s="112">
        <f>M61*K61</f>
        <v>540</v>
      </c>
      <c r="O61" s="135">
        <v>2</v>
      </c>
      <c r="P61" s="112">
        <f t="shared" si="1"/>
        <v>1080</v>
      </c>
      <c r="Q61" s="135">
        <v>2</v>
      </c>
      <c r="R61" s="112">
        <f t="shared" si="2"/>
        <v>1080</v>
      </c>
      <c r="S61" s="135">
        <v>2</v>
      </c>
      <c r="T61" s="112">
        <f t="shared" si="3"/>
        <v>1080</v>
      </c>
      <c r="U61" s="122">
        <f t="shared" si="4"/>
        <v>3780</v>
      </c>
      <c r="V61" s="122">
        <f t="shared" si="5"/>
        <v>0</v>
      </c>
      <c r="W61" s="98"/>
      <c r="X61" s="98"/>
      <c r="Y61" s="98"/>
      <c r="Z61" s="98"/>
    </row>
    <row r="62" spans="1:26" ht="18.75" customHeight="1">
      <c r="A62" s="114" t="s">
        <v>223</v>
      </c>
      <c r="B62" s="108">
        <v>58</v>
      </c>
      <c r="C62" s="113" t="s">
        <v>285</v>
      </c>
      <c r="D62" s="100" t="s">
        <v>273</v>
      </c>
      <c r="E62" s="116">
        <v>0</v>
      </c>
      <c r="F62" s="117">
        <v>0</v>
      </c>
      <c r="G62" s="154">
        <v>3</v>
      </c>
      <c r="H62" s="129">
        <v>4</v>
      </c>
      <c r="I62" s="121">
        <v>0</v>
      </c>
      <c r="J62" s="120">
        <f t="shared" si="6"/>
        <v>4</v>
      </c>
      <c r="K62" s="137">
        <v>250</v>
      </c>
      <c r="L62" s="112">
        <f t="shared" si="7"/>
        <v>1000</v>
      </c>
      <c r="M62" s="135">
        <v>1</v>
      </c>
      <c r="N62" s="112">
        <f t="shared" si="0"/>
        <v>250</v>
      </c>
      <c r="O62" s="135">
        <v>1</v>
      </c>
      <c r="P62" s="112">
        <f t="shared" si="1"/>
        <v>250</v>
      </c>
      <c r="Q62" s="135">
        <v>1</v>
      </c>
      <c r="R62" s="112">
        <f>Q62*K62</f>
        <v>250</v>
      </c>
      <c r="S62" s="135">
        <v>1</v>
      </c>
      <c r="T62" s="112">
        <f t="shared" si="3"/>
        <v>250</v>
      </c>
      <c r="U62" s="122">
        <f t="shared" si="4"/>
        <v>1000</v>
      </c>
      <c r="V62" s="122">
        <f t="shared" si="5"/>
        <v>0</v>
      </c>
      <c r="W62" s="98"/>
      <c r="X62" s="98"/>
      <c r="Y62" s="98"/>
      <c r="Z62" s="98"/>
    </row>
    <row r="63" spans="1:26" ht="18.75" customHeight="1">
      <c r="A63" s="114" t="s">
        <v>286</v>
      </c>
      <c r="B63" s="108">
        <v>59</v>
      </c>
      <c r="C63" s="113" t="s">
        <v>287</v>
      </c>
      <c r="D63" s="100" t="s">
        <v>288</v>
      </c>
      <c r="E63" s="116">
        <v>1</v>
      </c>
      <c r="F63" s="117">
        <v>1</v>
      </c>
      <c r="G63" s="118">
        <v>1</v>
      </c>
      <c r="H63" s="129">
        <v>1</v>
      </c>
      <c r="I63" s="121">
        <v>0</v>
      </c>
      <c r="J63" s="120">
        <f t="shared" si="6"/>
        <v>1</v>
      </c>
      <c r="K63" s="137">
        <v>130</v>
      </c>
      <c r="L63" s="112">
        <f t="shared" si="7"/>
        <v>130</v>
      </c>
      <c r="M63" s="135">
        <v>0</v>
      </c>
      <c r="N63" s="112">
        <f t="shared" si="0"/>
        <v>0</v>
      </c>
      <c r="O63" s="135">
        <v>0</v>
      </c>
      <c r="P63" s="112">
        <f t="shared" si="1"/>
        <v>0</v>
      </c>
      <c r="Q63" s="135">
        <v>1</v>
      </c>
      <c r="R63" s="112">
        <f t="shared" si="2"/>
        <v>130</v>
      </c>
      <c r="S63" s="135">
        <v>0</v>
      </c>
      <c r="T63" s="112">
        <f t="shared" si="3"/>
        <v>0</v>
      </c>
      <c r="U63" s="122">
        <f t="shared" si="4"/>
        <v>130</v>
      </c>
      <c r="V63" s="122">
        <f t="shared" si="5"/>
        <v>0</v>
      </c>
      <c r="W63" s="98"/>
      <c r="X63" s="98"/>
      <c r="Y63" s="98"/>
      <c r="Z63" s="98"/>
    </row>
    <row r="64" spans="1:26" ht="18.75" customHeight="1">
      <c r="A64" s="114" t="s">
        <v>286</v>
      </c>
      <c r="B64" s="108">
        <v>60</v>
      </c>
      <c r="C64" s="113" t="s">
        <v>289</v>
      </c>
      <c r="D64" s="100" t="s">
        <v>290</v>
      </c>
      <c r="E64" s="116"/>
      <c r="F64" s="117"/>
      <c r="G64" s="118">
        <v>6</v>
      </c>
      <c r="H64" s="129">
        <v>48</v>
      </c>
      <c r="I64" s="121">
        <v>4</v>
      </c>
      <c r="J64" s="120">
        <f t="shared" si="6"/>
        <v>44</v>
      </c>
      <c r="K64" s="137">
        <v>743</v>
      </c>
      <c r="L64" s="112">
        <f t="shared" si="7"/>
        <v>32692</v>
      </c>
      <c r="M64" s="135">
        <v>10</v>
      </c>
      <c r="N64" s="112">
        <f t="shared" si="0"/>
        <v>7430</v>
      </c>
      <c r="O64" s="135">
        <v>10</v>
      </c>
      <c r="P64" s="112">
        <f t="shared" si="1"/>
        <v>7430</v>
      </c>
      <c r="Q64" s="135">
        <v>12</v>
      </c>
      <c r="R64" s="112">
        <f t="shared" si="2"/>
        <v>8916</v>
      </c>
      <c r="S64" s="135">
        <v>12</v>
      </c>
      <c r="T64" s="112">
        <f t="shared" si="3"/>
        <v>8916</v>
      </c>
      <c r="U64" s="122">
        <f t="shared" si="4"/>
        <v>32692</v>
      </c>
      <c r="V64" s="122">
        <f t="shared" si="5"/>
        <v>0</v>
      </c>
      <c r="W64" s="98"/>
      <c r="X64" s="98"/>
      <c r="Y64" s="98"/>
      <c r="Z64" s="98"/>
    </row>
    <row r="65" spans="1:26" ht="18.75" customHeight="1">
      <c r="A65" s="114" t="s">
        <v>286</v>
      </c>
      <c r="B65" s="108">
        <v>61</v>
      </c>
      <c r="C65" s="113" t="s">
        <v>291</v>
      </c>
      <c r="D65" s="100" t="s">
        <v>225</v>
      </c>
      <c r="E65" s="116" t="s">
        <v>269</v>
      </c>
      <c r="F65" s="116" t="s">
        <v>269</v>
      </c>
      <c r="G65" s="116" t="s">
        <v>269</v>
      </c>
      <c r="H65" s="129">
        <v>4</v>
      </c>
      <c r="I65" s="121">
        <v>0</v>
      </c>
      <c r="J65" s="120">
        <f t="shared" si="6"/>
        <v>4</v>
      </c>
      <c r="K65" s="137">
        <v>2420</v>
      </c>
      <c r="L65" s="112">
        <f t="shared" si="7"/>
        <v>9680</v>
      </c>
      <c r="M65" s="135">
        <v>1</v>
      </c>
      <c r="N65" s="112">
        <f t="shared" si="0"/>
        <v>2420</v>
      </c>
      <c r="O65" s="135">
        <v>1</v>
      </c>
      <c r="P65" s="112">
        <f t="shared" si="1"/>
        <v>2420</v>
      </c>
      <c r="Q65" s="135">
        <v>1</v>
      </c>
      <c r="R65" s="112">
        <f t="shared" si="2"/>
        <v>2420</v>
      </c>
      <c r="S65" s="135">
        <v>1</v>
      </c>
      <c r="T65" s="112">
        <f t="shared" si="3"/>
        <v>2420</v>
      </c>
      <c r="U65" s="122">
        <f t="shared" si="4"/>
        <v>9680</v>
      </c>
      <c r="V65" s="122">
        <f t="shared" si="5"/>
        <v>0</v>
      </c>
      <c r="W65" s="98"/>
      <c r="X65" s="98"/>
      <c r="Y65" s="98"/>
      <c r="Z65" s="98"/>
    </row>
    <row r="66" spans="1:26" ht="18.75" customHeight="1">
      <c r="A66" s="114" t="s">
        <v>286</v>
      </c>
      <c r="B66" s="108">
        <v>62</v>
      </c>
      <c r="C66" s="114" t="s">
        <v>292</v>
      </c>
      <c r="D66" s="115" t="s">
        <v>293</v>
      </c>
      <c r="E66" s="116">
        <v>1</v>
      </c>
      <c r="F66" s="117">
        <v>2</v>
      </c>
      <c r="G66" s="118">
        <v>2</v>
      </c>
      <c r="H66" s="123">
        <v>2</v>
      </c>
      <c r="I66" s="121">
        <v>1</v>
      </c>
      <c r="J66" s="120">
        <f t="shared" si="6"/>
        <v>1</v>
      </c>
      <c r="K66" s="124">
        <v>250</v>
      </c>
      <c r="L66" s="112">
        <f t="shared" si="7"/>
        <v>250</v>
      </c>
      <c r="M66" s="121">
        <v>0</v>
      </c>
      <c r="N66" s="112">
        <f t="shared" si="0"/>
        <v>0</v>
      </c>
      <c r="O66" s="121">
        <v>0</v>
      </c>
      <c r="P66" s="112">
        <f t="shared" si="1"/>
        <v>0</v>
      </c>
      <c r="Q66" s="121">
        <v>1</v>
      </c>
      <c r="R66" s="112">
        <f t="shared" si="2"/>
        <v>250</v>
      </c>
      <c r="S66" s="121">
        <v>0</v>
      </c>
      <c r="T66" s="112">
        <f t="shared" si="3"/>
        <v>0</v>
      </c>
      <c r="U66" s="122">
        <f t="shared" si="4"/>
        <v>250</v>
      </c>
      <c r="V66" s="122">
        <f t="shared" si="5"/>
        <v>0</v>
      </c>
      <c r="W66" s="98"/>
      <c r="X66" s="98"/>
      <c r="Y66" s="98"/>
      <c r="Z66" s="98"/>
    </row>
    <row r="67" spans="1:26" ht="18.75" customHeight="1">
      <c r="A67" s="114" t="s">
        <v>286</v>
      </c>
      <c r="B67" s="108">
        <v>63</v>
      </c>
      <c r="C67" s="128" t="s">
        <v>294</v>
      </c>
      <c r="D67" s="100" t="s">
        <v>288</v>
      </c>
      <c r="E67" s="116">
        <v>1</v>
      </c>
      <c r="F67" s="117">
        <v>3</v>
      </c>
      <c r="G67" s="118">
        <v>2</v>
      </c>
      <c r="H67" s="129">
        <v>2</v>
      </c>
      <c r="I67" s="121">
        <v>2</v>
      </c>
      <c r="J67" s="120">
        <f t="shared" si="6"/>
        <v>0</v>
      </c>
      <c r="K67" s="124">
        <v>330</v>
      </c>
      <c r="L67" s="112">
        <f t="shared" si="7"/>
        <v>0</v>
      </c>
      <c r="M67" s="121">
        <v>0</v>
      </c>
      <c r="N67" s="112">
        <f t="shared" si="0"/>
        <v>0</v>
      </c>
      <c r="O67" s="121">
        <v>0</v>
      </c>
      <c r="P67" s="112">
        <f t="shared" si="1"/>
        <v>0</v>
      </c>
      <c r="Q67" s="121">
        <v>0</v>
      </c>
      <c r="R67" s="112">
        <f t="shared" si="2"/>
        <v>0</v>
      </c>
      <c r="S67" s="121">
        <v>0</v>
      </c>
      <c r="T67" s="112">
        <f t="shared" si="3"/>
        <v>0</v>
      </c>
      <c r="U67" s="122">
        <f t="shared" si="4"/>
        <v>0</v>
      </c>
      <c r="V67" s="122">
        <f t="shared" si="5"/>
        <v>0</v>
      </c>
      <c r="W67" s="98"/>
      <c r="X67" s="98"/>
      <c r="Y67" s="98"/>
      <c r="Z67" s="98"/>
    </row>
    <row r="68" spans="1:26" ht="18.75" customHeight="1">
      <c r="A68" s="114" t="s">
        <v>286</v>
      </c>
      <c r="B68" s="108">
        <v>64</v>
      </c>
      <c r="C68" s="114" t="s">
        <v>295</v>
      </c>
      <c r="D68" s="115" t="s">
        <v>41</v>
      </c>
      <c r="E68" s="116">
        <v>1</v>
      </c>
      <c r="F68" s="117">
        <v>2</v>
      </c>
      <c r="G68" s="118">
        <v>3</v>
      </c>
      <c r="H68" s="123">
        <v>4</v>
      </c>
      <c r="I68" s="121">
        <v>1</v>
      </c>
      <c r="J68" s="120">
        <f t="shared" si="6"/>
        <v>3</v>
      </c>
      <c r="K68" s="124">
        <v>330</v>
      </c>
      <c r="L68" s="112">
        <f t="shared" si="7"/>
        <v>990</v>
      </c>
      <c r="M68" s="121">
        <v>0</v>
      </c>
      <c r="N68" s="112">
        <f t="shared" si="0"/>
        <v>0</v>
      </c>
      <c r="O68" s="121">
        <v>1</v>
      </c>
      <c r="P68" s="112">
        <f t="shared" si="1"/>
        <v>330</v>
      </c>
      <c r="Q68" s="121">
        <v>1</v>
      </c>
      <c r="R68" s="112">
        <f t="shared" si="2"/>
        <v>330</v>
      </c>
      <c r="S68" s="121">
        <v>1</v>
      </c>
      <c r="T68" s="112">
        <f t="shared" si="3"/>
        <v>330</v>
      </c>
      <c r="U68" s="122">
        <f t="shared" si="4"/>
        <v>990</v>
      </c>
      <c r="V68" s="122">
        <f t="shared" si="5"/>
        <v>0</v>
      </c>
      <c r="W68" s="98"/>
      <c r="X68" s="98"/>
      <c r="Y68" s="98"/>
      <c r="Z68" s="98"/>
    </row>
    <row r="69" spans="1:26" ht="18.75" customHeight="1">
      <c r="A69" s="114" t="s">
        <v>286</v>
      </c>
      <c r="B69" s="108">
        <v>65</v>
      </c>
      <c r="C69" s="114" t="s">
        <v>296</v>
      </c>
      <c r="D69" s="115" t="s">
        <v>21</v>
      </c>
      <c r="E69" s="116">
        <v>5</v>
      </c>
      <c r="F69" s="117">
        <v>0</v>
      </c>
      <c r="G69" s="118">
        <v>10</v>
      </c>
      <c r="H69" s="123">
        <v>10</v>
      </c>
      <c r="I69" s="121">
        <v>0</v>
      </c>
      <c r="J69" s="120">
        <f t="shared" si="6"/>
        <v>10</v>
      </c>
      <c r="K69" s="124">
        <v>400</v>
      </c>
      <c r="L69" s="112">
        <f t="shared" si="7"/>
        <v>4000</v>
      </c>
      <c r="M69" s="121">
        <v>0</v>
      </c>
      <c r="N69" s="112">
        <f t="shared" si="0"/>
        <v>0</v>
      </c>
      <c r="O69" s="121">
        <v>5</v>
      </c>
      <c r="P69" s="112">
        <f t="shared" si="1"/>
        <v>2000</v>
      </c>
      <c r="Q69" s="121">
        <v>0</v>
      </c>
      <c r="R69" s="112">
        <f t="shared" si="2"/>
        <v>0</v>
      </c>
      <c r="S69" s="121">
        <v>5</v>
      </c>
      <c r="T69" s="112">
        <f t="shared" si="3"/>
        <v>2000</v>
      </c>
      <c r="U69" s="122">
        <f t="shared" si="4"/>
        <v>4000</v>
      </c>
      <c r="V69" s="122">
        <f t="shared" si="5"/>
        <v>0</v>
      </c>
      <c r="W69" s="98"/>
      <c r="X69" s="98"/>
      <c r="Y69" s="98"/>
      <c r="Z69" s="98"/>
    </row>
    <row r="70" spans="1:26" ht="18.75" customHeight="1">
      <c r="A70" s="114" t="s">
        <v>286</v>
      </c>
      <c r="B70" s="108">
        <v>66</v>
      </c>
      <c r="C70" s="114" t="s">
        <v>297</v>
      </c>
      <c r="D70" s="115" t="s">
        <v>225</v>
      </c>
      <c r="E70" s="155" t="s">
        <v>269</v>
      </c>
      <c r="F70" s="155" t="s">
        <v>269</v>
      </c>
      <c r="G70" s="155">
        <v>1</v>
      </c>
      <c r="H70" s="123">
        <v>4</v>
      </c>
      <c r="I70" s="121">
        <v>2</v>
      </c>
      <c r="J70" s="120">
        <f t="shared" si="6"/>
        <v>2</v>
      </c>
      <c r="K70" s="124">
        <v>420</v>
      </c>
      <c r="L70" s="112">
        <f t="shared" si="7"/>
        <v>840</v>
      </c>
      <c r="M70" s="121">
        <v>0</v>
      </c>
      <c r="N70" s="112">
        <f t="shared" si="0"/>
        <v>0</v>
      </c>
      <c r="O70" s="121">
        <v>0</v>
      </c>
      <c r="P70" s="112">
        <f t="shared" si="1"/>
        <v>0</v>
      </c>
      <c r="Q70" s="121">
        <v>1</v>
      </c>
      <c r="R70" s="112">
        <f t="shared" si="2"/>
        <v>420</v>
      </c>
      <c r="S70" s="121">
        <v>1</v>
      </c>
      <c r="T70" s="112">
        <f t="shared" si="3"/>
        <v>420</v>
      </c>
      <c r="U70" s="122">
        <f t="shared" ref="U70:U133" si="8">N70+P70+R70+T70</f>
        <v>840</v>
      </c>
      <c r="V70" s="122">
        <f t="shared" ref="V70:V133" si="9">L70-U70</f>
        <v>0</v>
      </c>
      <c r="W70" s="98"/>
      <c r="X70" s="98"/>
      <c r="Y70" s="98"/>
      <c r="Z70" s="98"/>
    </row>
    <row r="71" spans="1:26" ht="18.75" customHeight="1">
      <c r="A71" s="114" t="s">
        <v>286</v>
      </c>
      <c r="B71" s="108">
        <v>67</v>
      </c>
      <c r="C71" s="114" t="s">
        <v>298</v>
      </c>
      <c r="D71" s="115" t="s">
        <v>225</v>
      </c>
      <c r="E71" s="155" t="s">
        <v>269</v>
      </c>
      <c r="F71" s="155" t="s">
        <v>269</v>
      </c>
      <c r="G71" s="155">
        <v>1</v>
      </c>
      <c r="H71" s="123">
        <v>4</v>
      </c>
      <c r="I71" s="121">
        <v>3</v>
      </c>
      <c r="J71" s="120">
        <f t="shared" si="6"/>
        <v>1</v>
      </c>
      <c r="K71" s="124">
        <v>420</v>
      </c>
      <c r="L71" s="112">
        <f t="shared" si="7"/>
        <v>420</v>
      </c>
      <c r="M71" s="121">
        <v>0</v>
      </c>
      <c r="N71" s="112">
        <f t="shared" si="0"/>
        <v>0</v>
      </c>
      <c r="O71" s="121">
        <v>0</v>
      </c>
      <c r="P71" s="112">
        <f t="shared" si="1"/>
        <v>0</v>
      </c>
      <c r="Q71" s="121"/>
      <c r="R71" s="112">
        <f t="shared" si="2"/>
        <v>0</v>
      </c>
      <c r="S71" s="121">
        <v>1</v>
      </c>
      <c r="T71" s="112">
        <f t="shared" si="3"/>
        <v>420</v>
      </c>
      <c r="U71" s="122">
        <f t="shared" si="8"/>
        <v>420</v>
      </c>
      <c r="V71" s="122">
        <f t="shared" si="9"/>
        <v>0</v>
      </c>
      <c r="W71" s="98"/>
      <c r="X71" s="98"/>
      <c r="Y71" s="98"/>
      <c r="Z71" s="98"/>
    </row>
    <row r="72" spans="1:26" ht="18.75" customHeight="1">
      <c r="A72" s="114" t="s">
        <v>286</v>
      </c>
      <c r="B72" s="108">
        <v>68</v>
      </c>
      <c r="C72" s="114" t="s">
        <v>299</v>
      </c>
      <c r="D72" s="115" t="s">
        <v>225</v>
      </c>
      <c r="E72" s="155" t="s">
        <v>269</v>
      </c>
      <c r="F72" s="155" t="s">
        <v>269</v>
      </c>
      <c r="G72" s="155">
        <v>1</v>
      </c>
      <c r="H72" s="123">
        <v>4</v>
      </c>
      <c r="I72" s="121">
        <v>3</v>
      </c>
      <c r="J72" s="120">
        <f t="shared" si="6"/>
        <v>1</v>
      </c>
      <c r="K72" s="124">
        <v>420</v>
      </c>
      <c r="L72" s="112">
        <f t="shared" si="7"/>
        <v>420</v>
      </c>
      <c r="M72" s="121">
        <v>0</v>
      </c>
      <c r="N72" s="112">
        <f t="shared" si="0"/>
        <v>0</v>
      </c>
      <c r="O72" s="121">
        <v>0</v>
      </c>
      <c r="P72" s="112">
        <f t="shared" si="1"/>
        <v>0</v>
      </c>
      <c r="Q72" s="121"/>
      <c r="R72" s="112">
        <f t="shared" si="2"/>
        <v>0</v>
      </c>
      <c r="S72" s="121">
        <v>1</v>
      </c>
      <c r="T72" s="112">
        <f t="shared" si="3"/>
        <v>420</v>
      </c>
      <c r="U72" s="122">
        <f t="shared" si="8"/>
        <v>420</v>
      </c>
      <c r="V72" s="122">
        <f t="shared" si="9"/>
        <v>0</v>
      </c>
      <c r="W72" s="98"/>
      <c r="X72" s="98"/>
      <c r="Y72" s="98"/>
      <c r="Z72" s="98"/>
    </row>
    <row r="73" spans="1:26" ht="18.75" customHeight="1">
      <c r="A73" s="114" t="s">
        <v>286</v>
      </c>
      <c r="B73" s="108">
        <v>69</v>
      </c>
      <c r="C73" s="114" t="s">
        <v>300</v>
      </c>
      <c r="D73" s="115" t="s">
        <v>225</v>
      </c>
      <c r="E73" s="155" t="s">
        <v>269</v>
      </c>
      <c r="F73" s="155" t="s">
        <v>269</v>
      </c>
      <c r="G73" s="155">
        <v>1</v>
      </c>
      <c r="H73" s="123">
        <v>4</v>
      </c>
      <c r="I73" s="121">
        <v>2</v>
      </c>
      <c r="J73" s="120">
        <f t="shared" si="6"/>
        <v>2</v>
      </c>
      <c r="K73" s="124">
        <v>420</v>
      </c>
      <c r="L73" s="112">
        <f t="shared" si="7"/>
        <v>840</v>
      </c>
      <c r="M73" s="121">
        <v>0</v>
      </c>
      <c r="N73" s="112">
        <f t="shared" si="0"/>
        <v>0</v>
      </c>
      <c r="O73" s="121">
        <v>0</v>
      </c>
      <c r="P73" s="112">
        <f t="shared" si="1"/>
        <v>0</v>
      </c>
      <c r="Q73" s="121">
        <v>1</v>
      </c>
      <c r="R73" s="112">
        <f t="shared" si="2"/>
        <v>420</v>
      </c>
      <c r="S73" s="121">
        <v>1</v>
      </c>
      <c r="T73" s="112">
        <f t="shared" si="3"/>
        <v>420</v>
      </c>
      <c r="U73" s="122">
        <f t="shared" si="8"/>
        <v>840</v>
      </c>
      <c r="V73" s="122">
        <f t="shared" si="9"/>
        <v>0</v>
      </c>
      <c r="W73" s="98"/>
      <c r="X73" s="98"/>
      <c r="Y73" s="98"/>
      <c r="Z73" s="98"/>
    </row>
    <row r="74" spans="1:26" ht="18.75" customHeight="1">
      <c r="A74" s="114" t="s">
        <v>286</v>
      </c>
      <c r="B74" s="108">
        <v>70</v>
      </c>
      <c r="C74" s="114" t="s">
        <v>301</v>
      </c>
      <c r="D74" s="115" t="s">
        <v>225</v>
      </c>
      <c r="E74" s="155" t="s">
        <v>269</v>
      </c>
      <c r="F74" s="155" t="s">
        <v>269</v>
      </c>
      <c r="G74" s="155" t="s">
        <v>269</v>
      </c>
      <c r="H74" s="123">
        <v>4</v>
      </c>
      <c r="I74" s="121">
        <v>0</v>
      </c>
      <c r="J74" s="120">
        <f t="shared" si="6"/>
        <v>4</v>
      </c>
      <c r="K74" s="124">
        <v>420</v>
      </c>
      <c r="L74" s="112">
        <f t="shared" ref="L74:L152" si="10">J74*K74</f>
        <v>1680</v>
      </c>
      <c r="M74" s="121">
        <v>2</v>
      </c>
      <c r="N74" s="112">
        <f t="shared" si="0"/>
        <v>840</v>
      </c>
      <c r="O74" s="121">
        <v>0</v>
      </c>
      <c r="P74" s="112">
        <f t="shared" si="1"/>
        <v>0</v>
      </c>
      <c r="Q74" s="121">
        <v>2</v>
      </c>
      <c r="R74" s="112">
        <f t="shared" si="2"/>
        <v>840</v>
      </c>
      <c r="S74" s="121">
        <v>0</v>
      </c>
      <c r="T74" s="112">
        <f t="shared" si="3"/>
        <v>0</v>
      </c>
      <c r="U74" s="122">
        <f t="shared" si="8"/>
        <v>1680</v>
      </c>
      <c r="V74" s="122">
        <f t="shared" si="9"/>
        <v>0</v>
      </c>
      <c r="W74" s="98"/>
      <c r="X74" s="98"/>
      <c r="Y74" s="98"/>
      <c r="Z74" s="98"/>
    </row>
    <row r="75" spans="1:26" ht="18.75" customHeight="1">
      <c r="A75" s="114" t="s">
        <v>286</v>
      </c>
      <c r="B75" s="108">
        <v>71</v>
      </c>
      <c r="C75" s="114" t="s">
        <v>302</v>
      </c>
      <c r="D75" s="115" t="s">
        <v>225</v>
      </c>
      <c r="E75" s="155" t="s">
        <v>269</v>
      </c>
      <c r="F75" s="155" t="s">
        <v>269</v>
      </c>
      <c r="G75" s="155" t="s">
        <v>269</v>
      </c>
      <c r="H75" s="123">
        <v>4</v>
      </c>
      <c r="I75" s="121">
        <v>0</v>
      </c>
      <c r="J75" s="120">
        <f t="shared" si="6"/>
        <v>4</v>
      </c>
      <c r="K75" s="124">
        <v>420</v>
      </c>
      <c r="L75" s="112">
        <f t="shared" si="10"/>
        <v>1680</v>
      </c>
      <c r="M75" s="121">
        <v>2</v>
      </c>
      <c r="N75" s="112">
        <f t="shared" si="0"/>
        <v>840</v>
      </c>
      <c r="O75" s="121">
        <v>0</v>
      </c>
      <c r="P75" s="112">
        <f t="shared" si="1"/>
        <v>0</v>
      </c>
      <c r="Q75" s="121">
        <v>2</v>
      </c>
      <c r="R75" s="112">
        <f t="shared" si="2"/>
        <v>840</v>
      </c>
      <c r="S75" s="121">
        <v>0</v>
      </c>
      <c r="T75" s="112">
        <f t="shared" si="3"/>
        <v>0</v>
      </c>
      <c r="U75" s="122">
        <f t="shared" si="8"/>
        <v>1680</v>
      </c>
      <c r="V75" s="122">
        <f t="shared" si="9"/>
        <v>0</v>
      </c>
      <c r="W75" s="98"/>
      <c r="X75" s="98"/>
      <c r="Y75" s="98"/>
      <c r="Z75" s="98"/>
    </row>
    <row r="76" spans="1:26" ht="18.75" customHeight="1">
      <c r="A76" s="114" t="s">
        <v>286</v>
      </c>
      <c r="B76" s="108">
        <v>72</v>
      </c>
      <c r="C76" s="114" t="s">
        <v>303</v>
      </c>
      <c r="D76" s="115" t="s">
        <v>225</v>
      </c>
      <c r="E76" s="155" t="s">
        <v>269</v>
      </c>
      <c r="F76" s="155" t="s">
        <v>269</v>
      </c>
      <c r="G76" s="155" t="s">
        <v>269</v>
      </c>
      <c r="H76" s="123">
        <v>4</v>
      </c>
      <c r="I76" s="121">
        <v>0</v>
      </c>
      <c r="J76" s="120">
        <f t="shared" si="6"/>
        <v>4</v>
      </c>
      <c r="K76" s="124">
        <v>420</v>
      </c>
      <c r="L76" s="112">
        <f t="shared" si="10"/>
        <v>1680</v>
      </c>
      <c r="M76" s="121">
        <v>2</v>
      </c>
      <c r="N76" s="112">
        <f t="shared" si="0"/>
        <v>840</v>
      </c>
      <c r="O76" s="121">
        <v>0</v>
      </c>
      <c r="P76" s="112">
        <f t="shared" si="1"/>
        <v>0</v>
      </c>
      <c r="Q76" s="121">
        <v>2</v>
      </c>
      <c r="R76" s="112">
        <f t="shared" si="2"/>
        <v>840</v>
      </c>
      <c r="S76" s="121">
        <v>0</v>
      </c>
      <c r="T76" s="112">
        <f t="shared" si="3"/>
        <v>0</v>
      </c>
      <c r="U76" s="122">
        <f t="shared" si="8"/>
        <v>1680</v>
      </c>
      <c r="V76" s="122">
        <f t="shared" si="9"/>
        <v>0</v>
      </c>
      <c r="W76" s="98"/>
      <c r="X76" s="98"/>
      <c r="Y76" s="98"/>
      <c r="Z76" s="98"/>
    </row>
    <row r="77" spans="1:26" ht="18.75" customHeight="1">
      <c r="A77" s="114" t="s">
        <v>286</v>
      </c>
      <c r="B77" s="108">
        <v>73</v>
      </c>
      <c r="C77" s="114" t="s">
        <v>304</v>
      </c>
      <c r="D77" s="115" t="s">
        <v>225</v>
      </c>
      <c r="E77" s="155" t="s">
        <v>269</v>
      </c>
      <c r="F77" s="155" t="s">
        <v>269</v>
      </c>
      <c r="G77" s="155" t="s">
        <v>269</v>
      </c>
      <c r="H77" s="123">
        <v>4</v>
      </c>
      <c r="I77" s="121">
        <v>0</v>
      </c>
      <c r="J77" s="120">
        <f t="shared" si="6"/>
        <v>4</v>
      </c>
      <c r="K77" s="124">
        <v>420</v>
      </c>
      <c r="L77" s="112">
        <f t="shared" si="10"/>
        <v>1680</v>
      </c>
      <c r="M77" s="121">
        <v>2</v>
      </c>
      <c r="N77" s="112">
        <f t="shared" si="0"/>
        <v>840</v>
      </c>
      <c r="O77" s="121">
        <v>0</v>
      </c>
      <c r="P77" s="112">
        <f t="shared" si="1"/>
        <v>0</v>
      </c>
      <c r="Q77" s="121">
        <v>2</v>
      </c>
      <c r="R77" s="112">
        <f t="shared" si="2"/>
        <v>840</v>
      </c>
      <c r="S77" s="121">
        <v>0</v>
      </c>
      <c r="T77" s="112">
        <f t="shared" si="3"/>
        <v>0</v>
      </c>
      <c r="U77" s="122">
        <f t="shared" si="8"/>
        <v>1680</v>
      </c>
      <c r="V77" s="122">
        <f t="shared" si="9"/>
        <v>0</v>
      </c>
      <c r="W77" s="98"/>
      <c r="X77" s="98"/>
      <c r="Y77" s="98"/>
      <c r="Z77" s="98"/>
    </row>
    <row r="78" spans="1:26" ht="18.75" customHeight="1">
      <c r="A78" s="114" t="s">
        <v>286</v>
      </c>
      <c r="B78" s="108">
        <v>74</v>
      </c>
      <c r="C78" s="114" t="s">
        <v>305</v>
      </c>
      <c r="D78" s="115" t="s">
        <v>225</v>
      </c>
      <c r="E78" s="116">
        <v>1</v>
      </c>
      <c r="F78" s="117">
        <v>0</v>
      </c>
      <c r="G78" s="118">
        <v>6</v>
      </c>
      <c r="H78" s="123">
        <v>6</v>
      </c>
      <c r="I78" s="121">
        <v>1</v>
      </c>
      <c r="J78" s="120">
        <f t="shared" si="6"/>
        <v>5</v>
      </c>
      <c r="K78" s="124">
        <v>280</v>
      </c>
      <c r="L78" s="112">
        <f t="shared" si="10"/>
        <v>1400</v>
      </c>
      <c r="M78" s="121">
        <v>3</v>
      </c>
      <c r="N78" s="112">
        <f t="shared" si="0"/>
        <v>840</v>
      </c>
      <c r="O78" s="121">
        <v>0</v>
      </c>
      <c r="P78" s="112">
        <f t="shared" si="1"/>
        <v>0</v>
      </c>
      <c r="Q78" s="121">
        <v>2</v>
      </c>
      <c r="R78" s="112">
        <f t="shared" si="2"/>
        <v>560</v>
      </c>
      <c r="S78" s="121">
        <v>0</v>
      </c>
      <c r="T78" s="112">
        <f t="shared" si="3"/>
        <v>0</v>
      </c>
      <c r="U78" s="122">
        <f t="shared" si="8"/>
        <v>1400</v>
      </c>
      <c r="V78" s="122">
        <f t="shared" si="9"/>
        <v>0</v>
      </c>
      <c r="W78" s="98"/>
      <c r="X78" s="98"/>
      <c r="Y78" s="98"/>
      <c r="Z78" s="98"/>
    </row>
    <row r="79" spans="1:26" ht="18.75" customHeight="1">
      <c r="A79" s="113" t="s">
        <v>286</v>
      </c>
      <c r="B79" s="108">
        <v>75</v>
      </c>
      <c r="C79" s="114" t="s">
        <v>306</v>
      </c>
      <c r="D79" s="115" t="s">
        <v>225</v>
      </c>
      <c r="E79" s="116">
        <v>5</v>
      </c>
      <c r="F79" s="117">
        <v>2</v>
      </c>
      <c r="G79" s="118">
        <v>10</v>
      </c>
      <c r="H79" s="123">
        <v>10</v>
      </c>
      <c r="I79" s="121">
        <v>4</v>
      </c>
      <c r="J79" s="120">
        <f t="shared" si="6"/>
        <v>6</v>
      </c>
      <c r="K79" s="124">
        <v>220</v>
      </c>
      <c r="L79" s="112">
        <f t="shared" si="10"/>
        <v>1320</v>
      </c>
      <c r="M79" s="121">
        <v>0</v>
      </c>
      <c r="N79" s="112">
        <f t="shared" si="0"/>
        <v>0</v>
      </c>
      <c r="O79" s="121">
        <v>2</v>
      </c>
      <c r="P79" s="112">
        <f t="shared" si="1"/>
        <v>440</v>
      </c>
      <c r="Q79" s="121">
        <v>2</v>
      </c>
      <c r="R79" s="112">
        <f t="shared" si="2"/>
        <v>440</v>
      </c>
      <c r="S79" s="121">
        <v>2</v>
      </c>
      <c r="T79" s="112">
        <f t="shared" si="3"/>
        <v>440</v>
      </c>
      <c r="U79" s="122">
        <f t="shared" si="8"/>
        <v>1320</v>
      </c>
      <c r="V79" s="122">
        <f t="shared" si="9"/>
        <v>0</v>
      </c>
      <c r="W79" s="98"/>
      <c r="X79" s="98"/>
      <c r="Y79" s="98"/>
      <c r="Z79" s="98"/>
    </row>
    <row r="80" spans="1:26" ht="18.75" customHeight="1">
      <c r="A80" s="113" t="s">
        <v>286</v>
      </c>
      <c r="B80" s="108">
        <v>76</v>
      </c>
      <c r="C80" s="114" t="s">
        <v>307</v>
      </c>
      <c r="D80" s="115" t="s">
        <v>225</v>
      </c>
      <c r="E80" s="116">
        <v>5</v>
      </c>
      <c r="F80" s="117">
        <v>1</v>
      </c>
      <c r="G80" s="118">
        <v>9</v>
      </c>
      <c r="H80" s="129">
        <v>10</v>
      </c>
      <c r="I80" s="121">
        <v>5</v>
      </c>
      <c r="J80" s="120">
        <f t="shared" si="6"/>
        <v>5</v>
      </c>
      <c r="K80" s="124">
        <v>180</v>
      </c>
      <c r="L80" s="112">
        <f t="shared" si="10"/>
        <v>900</v>
      </c>
      <c r="M80" s="121">
        <v>0</v>
      </c>
      <c r="N80" s="112">
        <f t="shared" si="0"/>
        <v>0</v>
      </c>
      <c r="O80" s="121">
        <v>0</v>
      </c>
      <c r="P80" s="112">
        <f t="shared" si="1"/>
        <v>0</v>
      </c>
      <c r="Q80" s="121">
        <v>5</v>
      </c>
      <c r="R80" s="112">
        <f t="shared" si="2"/>
        <v>900</v>
      </c>
      <c r="S80" s="121">
        <v>0</v>
      </c>
      <c r="T80" s="112">
        <f t="shared" si="3"/>
        <v>0</v>
      </c>
      <c r="U80" s="122">
        <f t="shared" si="8"/>
        <v>900</v>
      </c>
      <c r="V80" s="122">
        <f t="shared" si="9"/>
        <v>0</v>
      </c>
      <c r="W80" s="98"/>
      <c r="X80" s="98"/>
      <c r="Y80" s="98"/>
      <c r="Z80" s="98"/>
    </row>
    <row r="81" spans="1:26" ht="18.75" customHeight="1">
      <c r="A81" s="113" t="s">
        <v>286</v>
      </c>
      <c r="B81" s="108">
        <v>77</v>
      </c>
      <c r="C81" s="114" t="s">
        <v>308</v>
      </c>
      <c r="D81" s="115" t="s">
        <v>225</v>
      </c>
      <c r="E81" s="116">
        <v>7</v>
      </c>
      <c r="F81" s="117">
        <v>6</v>
      </c>
      <c r="G81" s="118">
        <v>9</v>
      </c>
      <c r="H81" s="129">
        <v>10</v>
      </c>
      <c r="I81" s="121">
        <v>2</v>
      </c>
      <c r="J81" s="120">
        <f t="shared" si="6"/>
        <v>8</v>
      </c>
      <c r="K81" s="124">
        <v>180</v>
      </c>
      <c r="L81" s="112">
        <f t="shared" si="10"/>
        <v>1440</v>
      </c>
      <c r="M81" s="121">
        <v>2</v>
      </c>
      <c r="N81" s="112">
        <f t="shared" si="0"/>
        <v>360</v>
      </c>
      <c r="O81" s="121">
        <v>2</v>
      </c>
      <c r="P81" s="112">
        <f t="shared" si="1"/>
        <v>360</v>
      </c>
      <c r="Q81" s="121">
        <v>2</v>
      </c>
      <c r="R81" s="112">
        <f t="shared" si="2"/>
        <v>360</v>
      </c>
      <c r="S81" s="121">
        <v>2</v>
      </c>
      <c r="T81" s="112">
        <f t="shared" si="3"/>
        <v>360</v>
      </c>
      <c r="U81" s="122">
        <f t="shared" si="8"/>
        <v>1440</v>
      </c>
      <c r="V81" s="122">
        <f t="shared" si="9"/>
        <v>0</v>
      </c>
      <c r="W81" s="98"/>
      <c r="X81" s="98"/>
      <c r="Y81" s="98"/>
      <c r="Z81" s="98"/>
    </row>
    <row r="82" spans="1:26" ht="18.75" customHeight="1">
      <c r="A82" s="113" t="s">
        <v>286</v>
      </c>
      <c r="B82" s="108">
        <v>78</v>
      </c>
      <c r="C82" s="113" t="s">
        <v>309</v>
      </c>
      <c r="D82" s="115" t="s">
        <v>225</v>
      </c>
      <c r="E82" s="116"/>
      <c r="F82" s="117"/>
      <c r="G82" s="118">
        <v>1</v>
      </c>
      <c r="H82" s="129">
        <v>8</v>
      </c>
      <c r="I82" s="121">
        <v>2</v>
      </c>
      <c r="J82" s="120">
        <f t="shared" si="6"/>
        <v>6</v>
      </c>
      <c r="K82" s="124">
        <v>280</v>
      </c>
      <c r="L82" s="112">
        <f t="shared" si="10"/>
        <v>1680</v>
      </c>
      <c r="M82" s="121">
        <v>0</v>
      </c>
      <c r="N82" s="112">
        <f t="shared" si="0"/>
        <v>0</v>
      </c>
      <c r="O82" s="121">
        <v>2</v>
      </c>
      <c r="P82" s="112">
        <f t="shared" si="1"/>
        <v>560</v>
      </c>
      <c r="Q82" s="121">
        <v>2</v>
      </c>
      <c r="R82" s="112">
        <f t="shared" si="2"/>
        <v>560</v>
      </c>
      <c r="S82" s="121">
        <v>2</v>
      </c>
      <c r="T82" s="112">
        <f t="shared" si="3"/>
        <v>560</v>
      </c>
      <c r="U82" s="122">
        <f t="shared" si="8"/>
        <v>1680</v>
      </c>
      <c r="V82" s="122">
        <f t="shared" si="9"/>
        <v>0</v>
      </c>
      <c r="W82" s="98"/>
      <c r="X82" s="98"/>
      <c r="Y82" s="98"/>
      <c r="Z82" s="98"/>
    </row>
    <row r="83" spans="1:26" ht="18.75" customHeight="1">
      <c r="A83" s="113" t="s">
        <v>286</v>
      </c>
      <c r="B83" s="108">
        <v>79</v>
      </c>
      <c r="C83" s="113" t="s">
        <v>310</v>
      </c>
      <c r="D83" s="115" t="s">
        <v>225</v>
      </c>
      <c r="E83" s="116"/>
      <c r="F83" s="117"/>
      <c r="G83" s="118">
        <v>6</v>
      </c>
      <c r="H83" s="129">
        <v>8</v>
      </c>
      <c r="I83" s="121">
        <v>2</v>
      </c>
      <c r="J83" s="120">
        <f t="shared" si="6"/>
        <v>6</v>
      </c>
      <c r="K83" s="124">
        <v>220</v>
      </c>
      <c r="L83" s="112">
        <f t="shared" si="10"/>
        <v>1320</v>
      </c>
      <c r="M83" s="121">
        <v>0</v>
      </c>
      <c r="N83" s="112">
        <f t="shared" si="0"/>
        <v>0</v>
      </c>
      <c r="O83" s="121">
        <v>2</v>
      </c>
      <c r="P83" s="112">
        <f t="shared" si="1"/>
        <v>440</v>
      </c>
      <c r="Q83" s="121">
        <v>2</v>
      </c>
      <c r="R83" s="112">
        <f t="shared" si="2"/>
        <v>440</v>
      </c>
      <c r="S83" s="121">
        <v>2</v>
      </c>
      <c r="T83" s="112">
        <f t="shared" si="3"/>
        <v>440</v>
      </c>
      <c r="U83" s="122">
        <f t="shared" si="8"/>
        <v>1320</v>
      </c>
      <c r="V83" s="122">
        <f t="shared" si="9"/>
        <v>0</v>
      </c>
      <c r="W83" s="98"/>
      <c r="X83" s="98"/>
      <c r="Y83" s="98"/>
      <c r="Z83" s="98"/>
    </row>
    <row r="84" spans="1:26" ht="18.75" customHeight="1">
      <c r="A84" s="113" t="s">
        <v>286</v>
      </c>
      <c r="B84" s="108">
        <v>80</v>
      </c>
      <c r="C84" s="113" t="s">
        <v>311</v>
      </c>
      <c r="D84" s="115" t="s">
        <v>225</v>
      </c>
      <c r="E84" s="116"/>
      <c r="F84" s="117"/>
      <c r="G84" s="118">
        <v>4</v>
      </c>
      <c r="H84" s="129">
        <v>8</v>
      </c>
      <c r="I84" s="121">
        <v>1</v>
      </c>
      <c r="J84" s="120">
        <f t="shared" si="6"/>
        <v>7</v>
      </c>
      <c r="K84" s="124">
        <v>180</v>
      </c>
      <c r="L84" s="112">
        <f t="shared" si="10"/>
        <v>1260</v>
      </c>
      <c r="M84" s="121">
        <v>2</v>
      </c>
      <c r="N84" s="112">
        <f t="shared" si="0"/>
        <v>360</v>
      </c>
      <c r="O84" s="121">
        <v>2</v>
      </c>
      <c r="P84" s="112">
        <f t="shared" si="1"/>
        <v>360</v>
      </c>
      <c r="Q84" s="121">
        <v>2</v>
      </c>
      <c r="R84" s="112">
        <f t="shared" si="2"/>
        <v>360</v>
      </c>
      <c r="S84" s="121">
        <v>1</v>
      </c>
      <c r="T84" s="112">
        <f t="shared" si="3"/>
        <v>180</v>
      </c>
      <c r="U84" s="122">
        <f t="shared" si="8"/>
        <v>1260</v>
      </c>
      <c r="V84" s="122">
        <f t="shared" si="9"/>
        <v>0</v>
      </c>
      <c r="W84" s="98"/>
      <c r="X84" s="98"/>
      <c r="Y84" s="98"/>
      <c r="Z84" s="98"/>
    </row>
    <row r="85" spans="1:26" ht="18.75" customHeight="1">
      <c r="A85" s="113" t="s">
        <v>286</v>
      </c>
      <c r="B85" s="108">
        <v>81</v>
      </c>
      <c r="C85" s="113" t="s">
        <v>312</v>
      </c>
      <c r="D85" s="100" t="s">
        <v>225</v>
      </c>
      <c r="E85" s="116">
        <v>0</v>
      </c>
      <c r="F85" s="117">
        <v>1</v>
      </c>
      <c r="G85" s="118">
        <v>2</v>
      </c>
      <c r="H85" s="129">
        <v>4</v>
      </c>
      <c r="I85" s="121">
        <v>3</v>
      </c>
      <c r="J85" s="120">
        <f t="shared" si="6"/>
        <v>1</v>
      </c>
      <c r="K85" s="124">
        <v>180</v>
      </c>
      <c r="L85" s="112">
        <f t="shared" si="10"/>
        <v>180</v>
      </c>
      <c r="M85" s="121">
        <v>0</v>
      </c>
      <c r="N85" s="112">
        <f t="shared" si="0"/>
        <v>0</v>
      </c>
      <c r="O85" s="121">
        <v>0</v>
      </c>
      <c r="P85" s="112">
        <f t="shared" si="1"/>
        <v>0</v>
      </c>
      <c r="Q85" s="121">
        <v>0</v>
      </c>
      <c r="R85" s="112">
        <f t="shared" si="2"/>
        <v>0</v>
      </c>
      <c r="S85" s="121">
        <v>1</v>
      </c>
      <c r="T85" s="112">
        <f t="shared" si="3"/>
        <v>180</v>
      </c>
      <c r="U85" s="122">
        <f t="shared" si="8"/>
        <v>180</v>
      </c>
      <c r="V85" s="122">
        <f t="shared" si="9"/>
        <v>0</v>
      </c>
      <c r="W85" s="98"/>
      <c r="X85" s="98"/>
      <c r="Y85" s="98"/>
      <c r="Z85" s="98"/>
    </row>
    <row r="86" spans="1:26" ht="18.75" customHeight="1">
      <c r="A86" s="113" t="s">
        <v>286</v>
      </c>
      <c r="B86" s="108">
        <v>82</v>
      </c>
      <c r="C86" s="113" t="s">
        <v>313</v>
      </c>
      <c r="D86" s="100" t="s">
        <v>225</v>
      </c>
      <c r="E86" s="116"/>
      <c r="F86" s="117">
        <v>0</v>
      </c>
      <c r="G86" s="118">
        <v>2</v>
      </c>
      <c r="H86" s="129">
        <v>4</v>
      </c>
      <c r="I86" s="121">
        <v>3</v>
      </c>
      <c r="J86" s="120">
        <f t="shared" si="6"/>
        <v>1</v>
      </c>
      <c r="K86" s="124">
        <v>180</v>
      </c>
      <c r="L86" s="112">
        <f t="shared" si="10"/>
        <v>180</v>
      </c>
      <c r="M86" s="121">
        <v>0</v>
      </c>
      <c r="N86" s="112">
        <v>0</v>
      </c>
      <c r="O86" s="121">
        <v>0</v>
      </c>
      <c r="P86" s="112">
        <f t="shared" si="1"/>
        <v>0</v>
      </c>
      <c r="Q86" s="121">
        <v>0</v>
      </c>
      <c r="R86" s="112">
        <f t="shared" si="2"/>
        <v>0</v>
      </c>
      <c r="S86" s="121">
        <v>1</v>
      </c>
      <c r="T86" s="112">
        <f t="shared" si="3"/>
        <v>180</v>
      </c>
      <c r="U86" s="122">
        <f t="shared" si="8"/>
        <v>180</v>
      </c>
      <c r="V86" s="122">
        <f t="shared" si="9"/>
        <v>0</v>
      </c>
      <c r="W86" s="98"/>
      <c r="X86" s="98"/>
      <c r="Y86" s="98"/>
      <c r="Z86" s="98"/>
    </row>
    <row r="87" spans="1:26" ht="18.75" customHeight="1">
      <c r="A87" s="113" t="s">
        <v>286</v>
      </c>
      <c r="B87" s="108">
        <v>83</v>
      </c>
      <c r="C87" s="114" t="s">
        <v>314</v>
      </c>
      <c r="D87" s="100" t="s">
        <v>225</v>
      </c>
      <c r="E87" s="116"/>
      <c r="F87" s="117">
        <v>5</v>
      </c>
      <c r="G87" s="118">
        <v>5</v>
      </c>
      <c r="H87" s="129">
        <v>5</v>
      </c>
      <c r="I87" s="121">
        <v>5</v>
      </c>
      <c r="J87" s="120">
        <f t="shared" si="6"/>
        <v>0</v>
      </c>
      <c r="K87" s="124">
        <v>350</v>
      </c>
      <c r="L87" s="112">
        <f t="shared" si="10"/>
        <v>0</v>
      </c>
      <c r="M87" s="121">
        <v>0</v>
      </c>
      <c r="N87" s="112">
        <f t="shared" si="0"/>
        <v>0</v>
      </c>
      <c r="O87" s="121">
        <v>0</v>
      </c>
      <c r="P87" s="112">
        <f t="shared" si="1"/>
        <v>0</v>
      </c>
      <c r="Q87" s="121">
        <v>0</v>
      </c>
      <c r="R87" s="112">
        <f t="shared" si="2"/>
        <v>0</v>
      </c>
      <c r="S87" s="121">
        <v>0</v>
      </c>
      <c r="T87" s="112">
        <f t="shared" si="3"/>
        <v>0</v>
      </c>
      <c r="U87" s="122">
        <f t="shared" si="8"/>
        <v>0</v>
      </c>
      <c r="V87" s="122">
        <f t="shared" si="9"/>
        <v>0</v>
      </c>
      <c r="W87" s="98"/>
      <c r="X87" s="98"/>
      <c r="Y87" s="98"/>
      <c r="Z87" s="98"/>
    </row>
    <row r="88" spans="1:26" ht="18.75" customHeight="1">
      <c r="A88" s="113" t="s">
        <v>286</v>
      </c>
      <c r="B88" s="108">
        <v>84</v>
      </c>
      <c r="C88" s="114" t="s">
        <v>315</v>
      </c>
      <c r="D88" s="100" t="s">
        <v>225</v>
      </c>
      <c r="E88" s="116"/>
      <c r="F88" s="117">
        <v>4</v>
      </c>
      <c r="G88" s="118">
        <v>5</v>
      </c>
      <c r="H88" s="129">
        <v>5</v>
      </c>
      <c r="I88" s="121">
        <v>4</v>
      </c>
      <c r="J88" s="120">
        <f t="shared" si="6"/>
        <v>1</v>
      </c>
      <c r="K88" s="124">
        <v>350</v>
      </c>
      <c r="L88" s="112">
        <f t="shared" si="10"/>
        <v>350</v>
      </c>
      <c r="M88" s="121">
        <v>0</v>
      </c>
      <c r="N88" s="112">
        <f t="shared" ref="N88:N163" si="11">M88*K88</f>
        <v>0</v>
      </c>
      <c r="O88" s="121">
        <v>0</v>
      </c>
      <c r="P88" s="112">
        <f t="shared" ref="P88:P163" si="12">O88*K88</f>
        <v>0</v>
      </c>
      <c r="Q88" s="121">
        <v>0</v>
      </c>
      <c r="R88" s="112">
        <f t="shared" ref="R88:R163" si="13">Q88*K88</f>
        <v>0</v>
      </c>
      <c r="S88" s="121">
        <v>1</v>
      </c>
      <c r="T88" s="112">
        <f t="shared" ref="T88:T163" si="14">S88*K88</f>
        <v>350</v>
      </c>
      <c r="U88" s="122">
        <f t="shared" si="8"/>
        <v>350</v>
      </c>
      <c r="V88" s="122">
        <f t="shared" si="9"/>
        <v>0</v>
      </c>
      <c r="W88" s="98"/>
      <c r="X88" s="98"/>
      <c r="Y88" s="98"/>
      <c r="Z88" s="98"/>
    </row>
    <row r="89" spans="1:26" ht="18.75" customHeight="1">
      <c r="A89" s="113" t="s">
        <v>286</v>
      </c>
      <c r="B89" s="108">
        <v>85</v>
      </c>
      <c r="C89" s="114" t="s">
        <v>316</v>
      </c>
      <c r="D89" s="100" t="s">
        <v>225</v>
      </c>
      <c r="E89" s="116">
        <v>0</v>
      </c>
      <c r="F89" s="117">
        <v>1</v>
      </c>
      <c r="G89" s="118">
        <v>1</v>
      </c>
      <c r="H89" s="123">
        <v>4</v>
      </c>
      <c r="I89" s="121">
        <v>0</v>
      </c>
      <c r="J89" s="120">
        <v>0</v>
      </c>
      <c r="K89" s="124">
        <v>642</v>
      </c>
      <c r="L89" s="112">
        <f t="shared" si="10"/>
        <v>0</v>
      </c>
      <c r="M89" s="121">
        <v>0</v>
      </c>
      <c r="N89" s="112">
        <f t="shared" si="11"/>
        <v>0</v>
      </c>
      <c r="O89" s="121">
        <v>0</v>
      </c>
      <c r="P89" s="112">
        <f t="shared" si="12"/>
        <v>0</v>
      </c>
      <c r="Q89" s="121">
        <v>0</v>
      </c>
      <c r="R89" s="112">
        <f t="shared" si="13"/>
        <v>0</v>
      </c>
      <c r="S89" s="121">
        <v>0</v>
      </c>
      <c r="T89" s="112">
        <f t="shared" si="14"/>
        <v>0</v>
      </c>
      <c r="U89" s="122">
        <f t="shared" si="8"/>
        <v>0</v>
      </c>
      <c r="V89" s="122">
        <f t="shared" si="9"/>
        <v>0</v>
      </c>
      <c r="W89" s="98"/>
      <c r="X89" s="98"/>
      <c r="Y89" s="98"/>
      <c r="Z89" s="98"/>
    </row>
    <row r="90" spans="1:26" ht="18.75" customHeight="1">
      <c r="A90" s="113" t="s">
        <v>286</v>
      </c>
      <c r="B90" s="108">
        <v>86</v>
      </c>
      <c r="C90" s="114" t="s">
        <v>317</v>
      </c>
      <c r="D90" s="100" t="s">
        <v>225</v>
      </c>
      <c r="E90" s="116"/>
      <c r="F90" s="117"/>
      <c r="G90" s="118">
        <v>1</v>
      </c>
      <c r="H90" s="123">
        <v>1</v>
      </c>
      <c r="I90" s="121">
        <v>0</v>
      </c>
      <c r="J90" s="120">
        <v>1</v>
      </c>
      <c r="K90" s="124">
        <v>695.5</v>
      </c>
      <c r="L90" s="112">
        <f t="shared" si="10"/>
        <v>695.5</v>
      </c>
      <c r="M90" s="121">
        <v>1</v>
      </c>
      <c r="N90" s="112">
        <f t="shared" si="11"/>
        <v>695.5</v>
      </c>
      <c r="O90" s="121">
        <v>0</v>
      </c>
      <c r="P90" s="112">
        <f t="shared" si="12"/>
        <v>0</v>
      </c>
      <c r="Q90" s="121">
        <v>0</v>
      </c>
      <c r="R90" s="112">
        <f t="shared" si="13"/>
        <v>0</v>
      </c>
      <c r="S90" s="121">
        <v>0</v>
      </c>
      <c r="T90" s="112">
        <f t="shared" si="14"/>
        <v>0</v>
      </c>
      <c r="U90" s="122">
        <f t="shared" si="8"/>
        <v>695.5</v>
      </c>
      <c r="V90" s="122">
        <f t="shared" si="9"/>
        <v>0</v>
      </c>
      <c r="W90" s="98"/>
      <c r="X90" s="98"/>
      <c r="Y90" s="98"/>
      <c r="Z90" s="98"/>
    </row>
    <row r="91" spans="1:26" ht="18.75" customHeight="1">
      <c r="A91" s="113" t="s">
        <v>286</v>
      </c>
      <c r="B91" s="108">
        <v>87</v>
      </c>
      <c r="C91" s="114" t="s">
        <v>318</v>
      </c>
      <c r="D91" s="100" t="s">
        <v>225</v>
      </c>
      <c r="E91" s="116"/>
      <c r="F91" s="117"/>
      <c r="G91" s="118">
        <v>1</v>
      </c>
      <c r="H91" s="123">
        <v>2</v>
      </c>
      <c r="I91" s="121">
        <v>1</v>
      </c>
      <c r="J91" s="120">
        <v>1</v>
      </c>
      <c r="K91" s="124">
        <v>695.5</v>
      </c>
      <c r="L91" s="112">
        <f t="shared" si="10"/>
        <v>695.5</v>
      </c>
      <c r="M91" s="121">
        <v>0</v>
      </c>
      <c r="N91" s="112">
        <f t="shared" si="11"/>
        <v>0</v>
      </c>
      <c r="O91" s="121">
        <v>0</v>
      </c>
      <c r="P91" s="112">
        <f t="shared" si="12"/>
        <v>0</v>
      </c>
      <c r="Q91" s="121">
        <v>1</v>
      </c>
      <c r="R91" s="112">
        <f t="shared" si="13"/>
        <v>695.5</v>
      </c>
      <c r="S91" s="121">
        <v>0</v>
      </c>
      <c r="T91" s="112">
        <f t="shared" si="14"/>
        <v>0</v>
      </c>
      <c r="U91" s="122">
        <f t="shared" si="8"/>
        <v>695.5</v>
      </c>
      <c r="V91" s="122">
        <f t="shared" si="9"/>
        <v>0</v>
      </c>
      <c r="W91" s="98"/>
      <c r="X91" s="98"/>
      <c r="Y91" s="98"/>
      <c r="Z91" s="98"/>
    </row>
    <row r="92" spans="1:26" ht="18.75" customHeight="1">
      <c r="A92" s="113" t="s">
        <v>286</v>
      </c>
      <c r="B92" s="108">
        <v>88</v>
      </c>
      <c r="C92" s="114" t="s">
        <v>319</v>
      </c>
      <c r="D92" s="100" t="s">
        <v>225</v>
      </c>
      <c r="E92" s="116"/>
      <c r="F92" s="117"/>
      <c r="G92" s="118">
        <v>1</v>
      </c>
      <c r="H92" s="123">
        <v>1</v>
      </c>
      <c r="I92" s="121">
        <v>0</v>
      </c>
      <c r="J92" s="120">
        <v>1</v>
      </c>
      <c r="K92" s="124">
        <v>695.5</v>
      </c>
      <c r="L92" s="112">
        <f t="shared" si="10"/>
        <v>695.5</v>
      </c>
      <c r="M92" s="121">
        <v>0</v>
      </c>
      <c r="N92" s="112">
        <f t="shared" si="11"/>
        <v>0</v>
      </c>
      <c r="O92" s="121">
        <v>0</v>
      </c>
      <c r="P92" s="112">
        <f t="shared" si="12"/>
        <v>0</v>
      </c>
      <c r="Q92" s="121">
        <v>1</v>
      </c>
      <c r="R92" s="112">
        <f t="shared" si="13"/>
        <v>695.5</v>
      </c>
      <c r="S92" s="121">
        <v>0</v>
      </c>
      <c r="T92" s="112">
        <f t="shared" si="14"/>
        <v>0</v>
      </c>
      <c r="U92" s="122">
        <f t="shared" si="8"/>
        <v>695.5</v>
      </c>
      <c r="V92" s="122">
        <f t="shared" si="9"/>
        <v>0</v>
      </c>
      <c r="W92" s="98"/>
      <c r="X92" s="98"/>
      <c r="Y92" s="98"/>
      <c r="Z92" s="98"/>
    </row>
    <row r="93" spans="1:26" ht="18.75" customHeight="1">
      <c r="A93" s="114" t="s">
        <v>286</v>
      </c>
      <c r="B93" s="108">
        <v>89</v>
      </c>
      <c r="C93" s="114" t="s">
        <v>320</v>
      </c>
      <c r="D93" s="115" t="s">
        <v>225</v>
      </c>
      <c r="E93" s="116"/>
      <c r="F93" s="117">
        <v>1</v>
      </c>
      <c r="G93" s="118">
        <v>0</v>
      </c>
      <c r="H93" s="123">
        <v>1</v>
      </c>
      <c r="I93" s="121">
        <v>0</v>
      </c>
      <c r="J93" s="120">
        <f t="shared" ref="J93:J154" si="15">H93-I93</f>
        <v>1</v>
      </c>
      <c r="K93" s="124">
        <v>350</v>
      </c>
      <c r="L93" s="112">
        <f t="shared" si="10"/>
        <v>350</v>
      </c>
      <c r="M93" s="121">
        <v>1</v>
      </c>
      <c r="N93" s="112">
        <f t="shared" si="11"/>
        <v>350</v>
      </c>
      <c r="O93" s="121">
        <v>0</v>
      </c>
      <c r="P93" s="112">
        <f>O93*K93</f>
        <v>0</v>
      </c>
      <c r="Q93" s="121">
        <v>0</v>
      </c>
      <c r="R93" s="112">
        <f t="shared" si="13"/>
        <v>0</v>
      </c>
      <c r="S93" s="121">
        <v>0</v>
      </c>
      <c r="T93" s="112">
        <f t="shared" si="14"/>
        <v>0</v>
      </c>
      <c r="U93" s="122">
        <f t="shared" si="8"/>
        <v>350</v>
      </c>
      <c r="V93" s="122">
        <f t="shared" si="9"/>
        <v>0</v>
      </c>
      <c r="W93" s="98"/>
      <c r="X93" s="98"/>
      <c r="Y93" s="98"/>
      <c r="Z93" s="98"/>
    </row>
    <row r="94" spans="1:26" ht="18.75" customHeight="1">
      <c r="A94" s="114" t="s">
        <v>286</v>
      </c>
      <c r="B94" s="108">
        <v>90</v>
      </c>
      <c r="C94" s="114" t="s">
        <v>321</v>
      </c>
      <c r="D94" s="115" t="s">
        <v>225</v>
      </c>
      <c r="E94" s="116">
        <v>0</v>
      </c>
      <c r="F94" s="117">
        <v>1</v>
      </c>
      <c r="G94" s="118">
        <v>1</v>
      </c>
      <c r="H94" s="123">
        <v>1</v>
      </c>
      <c r="I94" s="121">
        <v>0</v>
      </c>
      <c r="J94" s="120">
        <f t="shared" si="15"/>
        <v>1</v>
      </c>
      <c r="K94" s="124">
        <v>350</v>
      </c>
      <c r="L94" s="112">
        <f t="shared" si="10"/>
        <v>350</v>
      </c>
      <c r="M94" s="121">
        <v>1</v>
      </c>
      <c r="N94" s="112">
        <f t="shared" si="11"/>
        <v>350</v>
      </c>
      <c r="O94" s="121">
        <v>0</v>
      </c>
      <c r="P94" s="112">
        <f t="shared" si="12"/>
        <v>0</v>
      </c>
      <c r="Q94" s="121">
        <v>0</v>
      </c>
      <c r="R94" s="112">
        <f t="shared" si="13"/>
        <v>0</v>
      </c>
      <c r="S94" s="121">
        <v>0</v>
      </c>
      <c r="T94" s="112">
        <f t="shared" si="14"/>
        <v>0</v>
      </c>
      <c r="U94" s="122">
        <f t="shared" si="8"/>
        <v>350</v>
      </c>
      <c r="V94" s="122">
        <f t="shared" si="9"/>
        <v>0</v>
      </c>
      <c r="W94" s="98"/>
      <c r="X94" s="98"/>
      <c r="Y94" s="98"/>
      <c r="Z94" s="98"/>
    </row>
    <row r="95" spans="1:26" ht="18.75" customHeight="1">
      <c r="A95" s="114" t="s">
        <v>286</v>
      </c>
      <c r="B95" s="108">
        <v>91</v>
      </c>
      <c r="C95" s="114" t="s">
        <v>322</v>
      </c>
      <c r="D95" s="115" t="s">
        <v>225</v>
      </c>
      <c r="E95" s="116">
        <v>0</v>
      </c>
      <c r="F95" s="117">
        <v>1</v>
      </c>
      <c r="G95" s="118">
        <v>0</v>
      </c>
      <c r="H95" s="123">
        <v>1</v>
      </c>
      <c r="I95" s="121">
        <v>0</v>
      </c>
      <c r="J95" s="120">
        <f t="shared" si="15"/>
        <v>1</v>
      </c>
      <c r="K95" s="124">
        <v>350</v>
      </c>
      <c r="L95" s="112">
        <f t="shared" si="10"/>
        <v>350</v>
      </c>
      <c r="M95" s="121">
        <v>1</v>
      </c>
      <c r="N95" s="112">
        <f t="shared" si="11"/>
        <v>350</v>
      </c>
      <c r="O95" s="121">
        <v>0</v>
      </c>
      <c r="P95" s="112">
        <f t="shared" si="12"/>
        <v>0</v>
      </c>
      <c r="Q95" s="121">
        <v>0</v>
      </c>
      <c r="R95" s="112">
        <f t="shared" si="13"/>
        <v>0</v>
      </c>
      <c r="S95" s="121">
        <v>0</v>
      </c>
      <c r="T95" s="112">
        <f t="shared" si="14"/>
        <v>0</v>
      </c>
      <c r="U95" s="122">
        <f t="shared" si="8"/>
        <v>350</v>
      </c>
      <c r="V95" s="122">
        <f t="shared" si="9"/>
        <v>0</v>
      </c>
      <c r="W95" s="98"/>
      <c r="X95" s="98"/>
      <c r="Y95" s="98"/>
      <c r="Z95" s="98"/>
    </row>
    <row r="96" spans="1:26" ht="18.75" customHeight="1">
      <c r="A96" s="114" t="s">
        <v>286</v>
      </c>
      <c r="B96" s="108">
        <v>92</v>
      </c>
      <c r="C96" s="114" t="s">
        <v>323</v>
      </c>
      <c r="D96" s="115" t="s">
        <v>225</v>
      </c>
      <c r="E96" s="116"/>
      <c r="F96" s="117">
        <v>1</v>
      </c>
      <c r="G96" s="118">
        <v>0</v>
      </c>
      <c r="H96" s="123">
        <v>1</v>
      </c>
      <c r="I96" s="121">
        <v>0</v>
      </c>
      <c r="J96" s="120">
        <f t="shared" si="15"/>
        <v>1</v>
      </c>
      <c r="K96" s="124">
        <v>350</v>
      </c>
      <c r="L96" s="112">
        <f t="shared" si="10"/>
        <v>350</v>
      </c>
      <c r="M96" s="121">
        <v>1</v>
      </c>
      <c r="N96" s="112">
        <f t="shared" si="11"/>
        <v>350</v>
      </c>
      <c r="O96" s="121"/>
      <c r="P96" s="112"/>
      <c r="Q96" s="121">
        <v>0</v>
      </c>
      <c r="R96" s="112">
        <f t="shared" si="13"/>
        <v>0</v>
      </c>
      <c r="S96" s="121"/>
      <c r="T96" s="112"/>
      <c r="U96" s="122">
        <f t="shared" si="8"/>
        <v>350</v>
      </c>
      <c r="V96" s="122">
        <f t="shared" si="9"/>
        <v>0</v>
      </c>
      <c r="W96" s="98"/>
      <c r="X96" s="98"/>
      <c r="Y96" s="98"/>
      <c r="Z96" s="98"/>
    </row>
    <row r="97" spans="1:26" ht="18.75" customHeight="1">
      <c r="A97" s="113" t="s">
        <v>286</v>
      </c>
      <c r="B97" s="108">
        <v>93</v>
      </c>
      <c r="C97" s="114" t="s">
        <v>324</v>
      </c>
      <c r="D97" s="115" t="s">
        <v>225</v>
      </c>
      <c r="E97" s="116">
        <v>1</v>
      </c>
      <c r="F97" s="117">
        <v>1</v>
      </c>
      <c r="G97" s="118">
        <v>0</v>
      </c>
      <c r="H97" s="123">
        <v>1</v>
      </c>
      <c r="I97" s="121">
        <v>0</v>
      </c>
      <c r="J97" s="120">
        <f t="shared" si="15"/>
        <v>1</v>
      </c>
      <c r="K97" s="124">
        <v>350</v>
      </c>
      <c r="L97" s="112">
        <f t="shared" si="10"/>
        <v>350</v>
      </c>
      <c r="M97" s="121">
        <v>1</v>
      </c>
      <c r="N97" s="112">
        <f t="shared" si="11"/>
        <v>350</v>
      </c>
      <c r="O97" s="121">
        <v>0</v>
      </c>
      <c r="P97" s="112">
        <f t="shared" si="12"/>
        <v>0</v>
      </c>
      <c r="Q97" s="121">
        <v>0</v>
      </c>
      <c r="R97" s="112">
        <f t="shared" si="13"/>
        <v>0</v>
      </c>
      <c r="S97" s="121">
        <v>0</v>
      </c>
      <c r="T97" s="112">
        <f t="shared" si="14"/>
        <v>0</v>
      </c>
      <c r="U97" s="122">
        <f t="shared" si="8"/>
        <v>350</v>
      </c>
      <c r="V97" s="122">
        <f t="shared" si="9"/>
        <v>0</v>
      </c>
      <c r="W97" s="98"/>
      <c r="X97" s="98"/>
      <c r="Y97" s="98"/>
      <c r="Z97" s="98"/>
    </row>
    <row r="98" spans="1:26" ht="18.75" customHeight="1">
      <c r="A98" s="114" t="s">
        <v>286</v>
      </c>
      <c r="B98" s="108">
        <v>94</v>
      </c>
      <c r="C98" s="114" t="s">
        <v>325</v>
      </c>
      <c r="D98" s="115" t="s">
        <v>225</v>
      </c>
      <c r="E98" s="116"/>
      <c r="F98" s="117"/>
      <c r="G98" s="118">
        <v>1</v>
      </c>
      <c r="H98" s="123">
        <v>1</v>
      </c>
      <c r="I98" s="121">
        <v>0</v>
      </c>
      <c r="J98" s="120">
        <f t="shared" si="15"/>
        <v>1</v>
      </c>
      <c r="K98" s="124">
        <v>350</v>
      </c>
      <c r="L98" s="112">
        <f t="shared" si="10"/>
        <v>350</v>
      </c>
      <c r="M98" s="121">
        <v>1</v>
      </c>
      <c r="N98" s="112">
        <f t="shared" si="11"/>
        <v>350</v>
      </c>
      <c r="O98" s="121">
        <v>0</v>
      </c>
      <c r="P98" s="112">
        <f t="shared" si="12"/>
        <v>0</v>
      </c>
      <c r="Q98" s="121">
        <v>0</v>
      </c>
      <c r="R98" s="112">
        <f t="shared" si="13"/>
        <v>0</v>
      </c>
      <c r="S98" s="121">
        <v>0</v>
      </c>
      <c r="T98" s="112">
        <f t="shared" si="14"/>
        <v>0</v>
      </c>
      <c r="U98" s="122">
        <f t="shared" si="8"/>
        <v>350</v>
      </c>
      <c r="V98" s="122">
        <f t="shared" si="9"/>
        <v>0</v>
      </c>
      <c r="W98" s="98"/>
      <c r="X98" s="98"/>
      <c r="Y98" s="98"/>
      <c r="Z98" s="98"/>
    </row>
    <row r="99" spans="1:26" ht="18.75" customHeight="1">
      <c r="A99" s="113" t="s">
        <v>286</v>
      </c>
      <c r="B99" s="108">
        <v>95</v>
      </c>
      <c r="C99" s="114" t="s">
        <v>326</v>
      </c>
      <c r="D99" s="115" t="s">
        <v>225</v>
      </c>
      <c r="E99" s="116"/>
      <c r="F99" s="117"/>
      <c r="G99" s="118">
        <v>1</v>
      </c>
      <c r="H99" s="123">
        <v>1</v>
      </c>
      <c r="I99" s="121">
        <v>0</v>
      </c>
      <c r="J99" s="120">
        <f t="shared" si="15"/>
        <v>1</v>
      </c>
      <c r="K99" s="124">
        <v>350</v>
      </c>
      <c r="L99" s="112">
        <f t="shared" si="10"/>
        <v>350</v>
      </c>
      <c r="M99" s="121">
        <v>1</v>
      </c>
      <c r="N99" s="112">
        <f t="shared" si="11"/>
        <v>350</v>
      </c>
      <c r="O99" s="121">
        <v>0</v>
      </c>
      <c r="P99" s="112">
        <f t="shared" si="12"/>
        <v>0</v>
      </c>
      <c r="Q99" s="121">
        <v>0</v>
      </c>
      <c r="R99" s="112">
        <f t="shared" si="13"/>
        <v>0</v>
      </c>
      <c r="S99" s="121">
        <v>0</v>
      </c>
      <c r="T99" s="112">
        <f t="shared" si="14"/>
        <v>0</v>
      </c>
      <c r="U99" s="122">
        <f t="shared" si="8"/>
        <v>350</v>
      </c>
      <c r="V99" s="122">
        <f t="shared" si="9"/>
        <v>0</v>
      </c>
      <c r="W99" s="98"/>
      <c r="X99" s="98"/>
      <c r="Y99" s="98"/>
      <c r="Z99" s="98"/>
    </row>
    <row r="100" spans="1:26" ht="18.75" customHeight="1">
      <c r="A100" s="114" t="s">
        <v>286</v>
      </c>
      <c r="B100" s="108">
        <v>96</v>
      </c>
      <c r="C100" s="114" t="s">
        <v>327</v>
      </c>
      <c r="D100" s="115" t="s">
        <v>41</v>
      </c>
      <c r="E100" s="116">
        <v>6</v>
      </c>
      <c r="F100" s="117">
        <v>5</v>
      </c>
      <c r="G100" s="118">
        <v>5</v>
      </c>
      <c r="H100" s="123">
        <v>6</v>
      </c>
      <c r="I100" s="121">
        <v>4</v>
      </c>
      <c r="J100" s="120">
        <f t="shared" si="15"/>
        <v>2</v>
      </c>
      <c r="K100" s="124">
        <v>1917.44</v>
      </c>
      <c r="L100" s="112">
        <f t="shared" si="10"/>
        <v>3834.88</v>
      </c>
      <c r="M100" s="121">
        <v>0</v>
      </c>
      <c r="N100" s="112">
        <f t="shared" si="11"/>
        <v>0</v>
      </c>
      <c r="O100" s="121">
        <v>0</v>
      </c>
      <c r="P100" s="112">
        <f t="shared" si="12"/>
        <v>0</v>
      </c>
      <c r="Q100" s="121">
        <v>1</v>
      </c>
      <c r="R100" s="112">
        <f t="shared" si="13"/>
        <v>1917.44</v>
      </c>
      <c r="S100" s="121">
        <v>1</v>
      </c>
      <c r="T100" s="112">
        <f t="shared" si="14"/>
        <v>1917.44</v>
      </c>
      <c r="U100" s="122">
        <f t="shared" si="8"/>
        <v>3834.88</v>
      </c>
      <c r="V100" s="122">
        <f t="shared" si="9"/>
        <v>0</v>
      </c>
      <c r="W100" s="98"/>
      <c r="X100" s="98"/>
      <c r="Y100" s="98"/>
      <c r="Z100" s="98"/>
    </row>
    <row r="101" spans="1:26" ht="18.75" customHeight="1">
      <c r="A101" s="114" t="s">
        <v>286</v>
      </c>
      <c r="B101" s="108">
        <v>97</v>
      </c>
      <c r="C101" s="114" t="s">
        <v>328</v>
      </c>
      <c r="D101" s="115" t="s">
        <v>225</v>
      </c>
      <c r="E101" s="116">
        <v>3</v>
      </c>
      <c r="F101" s="117">
        <v>0</v>
      </c>
      <c r="G101" s="154">
        <v>10</v>
      </c>
      <c r="H101" s="123">
        <v>15</v>
      </c>
      <c r="I101" s="121">
        <v>9</v>
      </c>
      <c r="J101" s="120">
        <f t="shared" si="15"/>
        <v>6</v>
      </c>
      <c r="K101" s="124">
        <v>2996</v>
      </c>
      <c r="L101" s="112">
        <f t="shared" si="10"/>
        <v>17976</v>
      </c>
      <c r="M101" s="121">
        <v>0</v>
      </c>
      <c r="N101" s="112">
        <f t="shared" si="11"/>
        <v>0</v>
      </c>
      <c r="O101" s="121">
        <v>0</v>
      </c>
      <c r="P101" s="112">
        <f t="shared" si="12"/>
        <v>0</v>
      </c>
      <c r="Q101" s="121">
        <v>3</v>
      </c>
      <c r="R101" s="112">
        <f t="shared" si="13"/>
        <v>8988</v>
      </c>
      <c r="S101" s="121">
        <v>3</v>
      </c>
      <c r="T101" s="112">
        <f t="shared" si="14"/>
        <v>8988</v>
      </c>
      <c r="U101" s="122">
        <f t="shared" si="8"/>
        <v>17976</v>
      </c>
      <c r="V101" s="122">
        <f t="shared" si="9"/>
        <v>0</v>
      </c>
      <c r="W101" s="98"/>
      <c r="X101" s="98"/>
      <c r="Y101" s="98"/>
      <c r="Z101" s="98"/>
    </row>
    <row r="102" spans="1:26" ht="18.75" customHeight="1">
      <c r="A102" s="113" t="s">
        <v>286</v>
      </c>
      <c r="B102" s="108">
        <v>98</v>
      </c>
      <c r="C102" s="114" t="s">
        <v>329</v>
      </c>
      <c r="D102" s="115" t="s">
        <v>225</v>
      </c>
      <c r="E102" s="116">
        <v>1</v>
      </c>
      <c r="F102" s="117">
        <v>0</v>
      </c>
      <c r="G102" s="154">
        <v>5</v>
      </c>
      <c r="H102" s="123">
        <v>8</v>
      </c>
      <c r="I102" s="121">
        <v>5</v>
      </c>
      <c r="J102" s="120">
        <f>H102-I102</f>
        <v>3</v>
      </c>
      <c r="K102" s="124">
        <v>2996</v>
      </c>
      <c r="L102" s="112">
        <f t="shared" si="10"/>
        <v>8988</v>
      </c>
      <c r="M102" s="121">
        <v>0</v>
      </c>
      <c r="N102" s="112">
        <f t="shared" si="11"/>
        <v>0</v>
      </c>
      <c r="O102" s="121">
        <v>0</v>
      </c>
      <c r="P102" s="112">
        <f t="shared" si="12"/>
        <v>0</v>
      </c>
      <c r="Q102" s="121">
        <v>2</v>
      </c>
      <c r="R102" s="112">
        <f t="shared" si="13"/>
        <v>5992</v>
      </c>
      <c r="S102" s="121">
        <v>1</v>
      </c>
      <c r="T102" s="112">
        <f>S102*K102</f>
        <v>2996</v>
      </c>
      <c r="U102" s="122">
        <f t="shared" si="8"/>
        <v>8988</v>
      </c>
      <c r="V102" s="122">
        <f t="shared" si="9"/>
        <v>0</v>
      </c>
      <c r="W102" s="98"/>
      <c r="X102" s="98"/>
      <c r="Y102" s="98"/>
      <c r="Z102" s="98"/>
    </row>
    <row r="103" spans="1:26" ht="18.75" customHeight="1">
      <c r="A103" s="113" t="s">
        <v>286</v>
      </c>
      <c r="B103" s="108">
        <v>99</v>
      </c>
      <c r="C103" s="114" t="s">
        <v>330</v>
      </c>
      <c r="D103" s="115" t="s">
        <v>225</v>
      </c>
      <c r="E103" s="116">
        <v>21</v>
      </c>
      <c r="F103" s="117">
        <v>14</v>
      </c>
      <c r="G103" s="118">
        <v>20</v>
      </c>
      <c r="H103" s="123">
        <v>20</v>
      </c>
      <c r="I103" s="121">
        <v>4</v>
      </c>
      <c r="J103" s="120">
        <v>20</v>
      </c>
      <c r="K103" s="124">
        <v>60</v>
      </c>
      <c r="L103" s="112">
        <f t="shared" si="10"/>
        <v>1200</v>
      </c>
      <c r="M103" s="121">
        <v>5</v>
      </c>
      <c r="N103" s="112">
        <f t="shared" si="11"/>
        <v>300</v>
      </c>
      <c r="O103" s="121">
        <v>5</v>
      </c>
      <c r="P103" s="112">
        <f t="shared" si="12"/>
        <v>300</v>
      </c>
      <c r="Q103" s="121">
        <v>5</v>
      </c>
      <c r="R103" s="112">
        <f t="shared" si="13"/>
        <v>300</v>
      </c>
      <c r="S103" s="121">
        <v>5</v>
      </c>
      <c r="T103" s="112">
        <f t="shared" si="14"/>
        <v>300</v>
      </c>
      <c r="U103" s="122">
        <f t="shared" si="8"/>
        <v>1200</v>
      </c>
      <c r="V103" s="122">
        <f t="shared" si="9"/>
        <v>0</v>
      </c>
      <c r="W103" s="98"/>
      <c r="X103" s="98"/>
      <c r="Y103" s="98"/>
      <c r="Z103" s="98"/>
    </row>
    <row r="104" spans="1:26" ht="18.75" customHeight="1">
      <c r="A104" s="114" t="s">
        <v>286</v>
      </c>
      <c r="B104" s="108">
        <v>100</v>
      </c>
      <c r="C104" s="114" t="s">
        <v>331</v>
      </c>
      <c r="D104" s="115" t="s">
        <v>225</v>
      </c>
      <c r="E104" s="116">
        <v>10</v>
      </c>
      <c r="F104" s="117">
        <v>10</v>
      </c>
      <c r="G104" s="118">
        <v>15</v>
      </c>
      <c r="H104" s="123">
        <v>15</v>
      </c>
      <c r="I104" s="121">
        <v>8</v>
      </c>
      <c r="J104" s="120">
        <v>10</v>
      </c>
      <c r="K104" s="124">
        <v>60</v>
      </c>
      <c r="L104" s="112">
        <f t="shared" si="10"/>
        <v>600</v>
      </c>
      <c r="M104" s="121">
        <v>0</v>
      </c>
      <c r="N104" s="112">
        <f t="shared" si="11"/>
        <v>0</v>
      </c>
      <c r="O104" s="121">
        <v>5</v>
      </c>
      <c r="P104" s="112">
        <f t="shared" si="12"/>
        <v>300</v>
      </c>
      <c r="Q104" s="121">
        <v>0</v>
      </c>
      <c r="R104" s="112">
        <f t="shared" si="13"/>
        <v>0</v>
      </c>
      <c r="S104" s="121">
        <v>5</v>
      </c>
      <c r="T104" s="112">
        <f t="shared" si="14"/>
        <v>300</v>
      </c>
      <c r="U104" s="122">
        <f t="shared" si="8"/>
        <v>600</v>
      </c>
      <c r="V104" s="122">
        <f t="shared" si="9"/>
        <v>0</v>
      </c>
      <c r="W104" s="98"/>
      <c r="X104" s="98"/>
      <c r="Y104" s="98"/>
      <c r="Z104" s="98"/>
    </row>
    <row r="105" spans="1:26" ht="18.75" customHeight="1">
      <c r="A105" s="114" t="s">
        <v>286</v>
      </c>
      <c r="B105" s="108">
        <v>101</v>
      </c>
      <c r="C105" s="114" t="s">
        <v>332</v>
      </c>
      <c r="D105" s="115" t="s">
        <v>225</v>
      </c>
      <c r="E105" s="116"/>
      <c r="F105" s="117"/>
      <c r="G105" s="118">
        <v>14</v>
      </c>
      <c r="H105" s="123">
        <v>15</v>
      </c>
      <c r="I105" s="121">
        <v>6</v>
      </c>
      <c r="J105" s="120">
        <v>10</v>
      </c>
      <c r="K105" s="124">
        <v>60</v>
      </c>
      <c r="L105" s="112">
        <f t="shared" si="10"/>
        <v>600</v>
      </c>
      <c r="M105" s="121">
        <v>0</v>
      </c>
      <c r="N105" s="112">
        <f t="shared" si="11"/>
        <v>0</v>
      </c>
      <c r="O105" s="121">
        <v>5</v>
      </c>
      <c r="P105" s="112">
        <f t="shared" si="12"/>
        <v>300</v>
      </c>
      <c r="Q105" s="121">
        <v>0</v>
      </c>
      <c r="R105" s="112">
        <f t="shared" si="13"/>
        <v>0</v>
      </c>
      <c r="S105" s="121">
        <v>5</v>
      </c>
      <c r="T105" s="112">
        <f t="shared" si="14"/>
        <v>300</v>
      </c>
      <c r="U105" s="122">
        <f t="shared" si="8"/>
        <v>600</v>
      </c>
      <c r="V105" s="122">
        <f t="shared" si="9"/>
        <v>0</v>
      </c>
      <c r="W105" s="98"/>
      <c r="X105" s="98"/>
      <c r="Y105" s="98"/>
      <c r="Z105" s="98"/>
    </row>
    <row r="106" spans="1:26" ht="18.75" customHeight="1">
      <c r="A106" s="114" t="s">
        <v>286</v>
      </c>
      <c r="B106" s="108">
        <v>102</v>
      </c>
      <c r="C106" s="114" t="s">
        <v>333</v>
      </c>
      <c r="D106" s="115" t="s">
        <v>225</v>
      </c>
      <c r="E106" s="116">
        <v>12</v>
      </c>
      <c r="F106" s="117">
        <v>10</v>
      </c>
      <c r="G106" s="118">
        <v>8</v>
      </c>
      <c r="H106" s="123">
        <v>10</v>
      </c>
      <c r="I106" s="121">
        <v>5</v>
      </c>
      <c r="J106" s="120">
        <f t="shared" si="15"/>
        <v>5</v>
      </c>
      <c r="K106" s="124">
        <v>330</v>
      </c>
      <c r="L106" s="112">
        <f t="shared" si="10"/>
        <v>1650</v>
      </c>
      <c r="M106" s="121">
        <v>0</v>
      </c>
      <c r="N106" s="112">
        <f t="shared" si="11"/>
        <v>0</v>
      </c>
      <c r="O106" s="121">
        <v>0</v>
      </c>
      <c r="P106" s="112">
        <f t="shared" si="12"/>
        <v>0</v>
      </c>
      <c r="Q106" s="121">
        <v>5</v>
      </c>
      <c r="R106" s="112">
        <f t="shared" si="13"/>
        <v>1650</v>
      </c>
      <c r="S106" s="121">
        <v>0</v>
      </c>
      <c r="T106" s="112">
        <f t="shared" si="14"/>
        <v>0</v>
      </c>
      <c r="U106" s="122">
        <f t="shared" si="8"/>
        <v>1650</v>
      </c>
      <c r="V106" s="122">
        <f t="shared" si="9"/>
        <v>0</v>
      </c>
      <c r="W106" s="98"/>
      <c r="X106" s="98"/>
      <c r="Y106" s="98"/>
      <c r="Z106" s="98"/>
    </row>
    <row r="107" spans="1:26" ht="18.75" customHeight="1">
      <c r="A107" s="114" t="s">
        <v>286</v>
      </c>
      <c r="B107" s="108">
        <v>103</v>
      </c>
      <c r="C107" s="114" t="s">
        <v>334</v>
      </c>
      <c r="D107" s="115" t="s">
        <v>225</v>
      </c>
      <c r="E107" s="116">
        <v>11</v>
      </c>
      <c r="F107" s="117">
        <v>17</v>
      </c>
      <c r="G107" s="118">
        <v>20</v>
      </c>
      <c r="H107" s="123">
        <v>20</v>
      </c>
      <c r="I107" s="121">
        <v>3</v>
      </c>
      <c r="J107" s="120">
        <f t="shared" si="15"/>
        <v>17</v>
      </c>
      <c r="K107" s="124">
        <v>330</v>
      </c>
      <c r="L107" s="112">
        <f t="shared" si="10"/>
        <v>5610</v>
      </c>
      <c r="M107" s="121">
        <v>4</v>
      </c>
      <c r="N107" s="112">
        <f t="shared" si="11"/>
        <v>1320</v>
      </c>
      <c r="O107" s="121">
        <v>4</v>
      </c>
      <c r="P107" s="112">
        <f t="shared" si="12"/>
        <v>1320</v>
      </c>
      <c r="Q107" s="121">
        <v>4</v>
      </c>
      <c r="R107" s="112">
        <f t="shared" si="13"/>
        <v>1320</v>
      </c>
      <c r="S107" s="121">
        <v>5</v>
      </c>
      <c r="T107" s="112">
        <f t="shared" si="14"/>
        <v>1650</v>
      </c>
      <c r="U107" s="122">
        <f t="shared" si="8"/>
        <v>5610</v>
      </c>
      <c r="V107" s="122">
        <f t="shared" si="9"/>
        <v>0</v>
      </c>
      <c r="W107" s="98"/>
      <c r="X107" s="98"/>
      <c r="Y107" s="98"/>
      <c r="Z107" s="98"/>
    </row>
    <row r="108" spans="1:26" ht="18.75" customHeight="1">
      <c r="A108" s="114" t="s">
        <v>286</v>
      </c>
      <c r="B108" s="108">
        <v>104</v>
      </c>
      <c r="C108" s="114" t="s">
        <v>335</v>
      </c>
      <c r="D108" s="115" t="s">
        <v>25</v>
      </c>
      <c r="E108" s="116">
        <v>5</v>
      </c>
      <c r="F108" s="117">
        <v>0</v>
      </c>
      <c r="G108" s="118">
        <v>0</v>
      </c>
      <c r="H108" s="123">
        <v>5</v>
      </c>
      <c r="I108" s="121">
        <v>0</v>
      </c>
      <c r="J108" s="120">
        <f t="shared" si="15"/>
        <v>5</v>
      </c>
      <c r="K108" s="124">
        <v>990</v>
      </c>
      <c r="L108" s="112">
        <f t="shared" si="10"/>
        <v>4950</v>
      </c>
      <c r="M108" s="121">
        <v>5</v>
      </c>
      <c r="N108" s="112">
        <f t="shared" si="11"/>
        <v>4950</v>
      </c>
      <c r="O108" s="121">
        <v>0</v>
      </c>
      <c r="P108" s="112">
        <f t="shared" si="12"/>
        <v>0</v>
      </c>
      <c r="Q108" s="121">
        <v>0</v>
      </c>
      <c r="R108" s="112">
        <f t="shared" si="13"/>
        <v>0</v>
      </c>
      <c r="S108" s="121">
        <v>0</v>
      </c>
      <c r="T108" s="112">
        <f t="shared" si="14"/>
        <v>0</v>
      </c>
      <c r="U108" s="122">
        <f t="shared" si="8"/>
        <v>4950</v>
      </c>
      <c r="V108" s="122">
        <f t="shared" si="9"/>
        <v>0</v>
      </c>
      <c r="W108" s="98"/>
      <c r="X108" s="98"/>
      <c r="Y108" s="98"/>
      <c r="Z108" s="98"/>
    </row>
    <row r="109" spans="1:26" ht="18.75" customHeight="1">
      <c r="A109" s="114" t="s">
        <v>286</v>
      </c>
      <c r="B109" s="108">
        <v>105</v>
      </c>
      <c r="C109" s="114" t="s">
        <v>336</v>
      </c>
      <c r="D109" s="115" t="s">
        <v>25</v>
      </c>
      <c r="E109" s="116">
        <v>5</v>
      </c>
      <c r="F109" s="117">
        <v>0</v>
      </c>
      <c r="G109" s="118">
        <v>10</v>
      </c>
      <c r="H109" s="123">
        <v>5</v>
      </c>
      <c r="I109" s="121">
        <v>0</v>
      </c>
      <c r="J109" s="120">
        <f t="shared" si="15"/>
        <v>5</v>
      </c>
      <c r="K109" s="124">
        <v>990</v>
      </c>
      <c r="L109" s="112">
        <f t="shared" si="10"/>
        <v>4950</v>
      </c>
      <c r="M109" s="121">
        <v>5</v>
      </c>
      <c r="N109" s="112">
        <f t="shared" si="11"/>
        <v>4950</v>
      </c>
      <c r="O109" s="121">
        <v>0</v>
      </c>
      <c r="P109" s="112">
        <f t="shared" si="12"/>
        <v>0</v>
      </c>
      <c r="Q109" s="121">
        <v>0</v>
      </c>
      <c r="R109" s="112">
        <f t="shared" si="13"/>
        <v>0</v>
      </c>
      <c r="S109" s="121">
        <v>0</v>
      </c>
      <c r="T109" s="112">
        <f t="shared" si="14"/>
        <v>0</v>
      </c>
      <c r="U109" s="122">
        <f t="shared" si="8"/>
        <v>4950</v>
      </c>
      <c r="V109" s="122">
        <f t="shared" si="9"/>
        <v>0</v>
      </c>
      <c r="W109" s="98"/>
      <c r="X109" s="98"/>
      <c r="Y109" s="98"/>
      <c r="Z109" s="98"/>
    </row>
    <row r="110" spans="1:26" ht="18.75" customHeight="1">
      <c r="A110" s="114" t="s">
        <v>286</v>
      </c>
      <c r="B110" s="108">
        <v>106</v>
      </c>
      <c r="C110" s="114" t="s">
        <v>337</v>
      </c>
      <c r="D110" s="115" t="s">
        <v>25</v>
      </c>
      <c r="E110" s="116">
        <v>3</v>
      </c>
      <c r="F110" s="117">
        <v>0</v>
      </c>
      <c r="G110" s="118">
        <v>0</v>
      </c>
      <c r="H110" s="123">
        <v>5</v>
      </c>
      <c r="I110" s="121">
        <v>0</v>
      </c>
      <c r="J110" s="120">
        <v>3</v>
      </c>
      <c r="K110" s="124">
        <v>1100</v>
      </c>
      <c r="L110" s="112">
        <f t="shared" si="10"/>
        <v>3300</v>
      </c>
      <c r="M110" s="121">
        <v>0</v>
      </c>
      <c r="N110" s="112">
        <f t="shared" si="11"/>
        <v>0</v>
      </c>
      <c r="O110" s="121">
        <v>0</v>
      </c>
      <c r="P110" s="112">
        <f t="shared" si="12"/>
        <v>0</v>
      </c>
      <c r="Q110" s="121">
        <v>3</v>
      </c>
      <c r="R110" s="112">
        <f t="shared" si="13"/>
        <v>3300</v>
      </c>
      <c r="S110" s="121">
        <v>0</v>
      </c>
      <c r="T110" s="112">
        <f t="shared" si="14"/>
        <v>0</v>
      </c>
      <c r="U110" s="122">
        <f t="shared" si="8"/>
        <v>3300</v>
      </c>
      <c r="V110" s="122">
        <f t="shared" si="9"/>
        <v>0</v>
      </c>
      <c r="W110" s="98"/>
      <c r="X110" s="98"/>
      <c r="Y110" s="98"/>
      <c r="Z110" s="98"/>
    </row>
    <row r="111" spans="1:26" ht="18.75" customHeight="1">
      <c r="A111" s="114" t="s">
        <v>286</v>
      </c>
      <c r="B111" s="108">
        <v>107</v>
      </c>
      <c r="C111" s="114" t="s">
        <v>338</v>
      </c>
      <c r="D111" s="115" t="s">
        <v>25</v>
      </c>
      <c r="E111" s="116">
        <v>5</v>
      </c>
      <c r="F111" s="117">
        <v>0</v>
      </c>
      <c r="G111" s="118">
        <v>0</v>
      </c>
      <c r="H111" s="123">
        <v>5</v>
      </c>
      <c r="I111" s="121">
        <v>0</v>
      </c>
      <c r="J111" s="120">
        <f t="shared" si="15"/>
        <v>5</v>
      </c>
      <c r="K111" s="124">
        <v>990</v>
      </c>
      <c r="L111" s="112">
        <f t="shared" si="10"/>
        <v>4950</v>
      </c>
      <c r="M111" s="121">
        <v>5</v>
      </c>
      <c r="N111" s="112">
        <f t="shared" si="11"/>
        <v>4950</v>
      </c>
      <c r="O111" s="121">
        <v>0</v>
      </c>
      <c r="P111" s="112">
        <f t="shared" si="12"/>
        <v>0</v>
      </c>
      <c r="Q111" s="121">
        <v>0</v>
      </c>
      <c r="R111" s="112">
        <f t="shared" si="13"/>
        <v>0</v>
      </c>
      <c r="S111" s="121">
        <v>0</v>
      </c>
      <c r="T111" s="112">
        <f t="shared" si="14"/>
        <v>0</v>
      </c>
      <c r="U111" s="122">
        <f t="shared" si="8"/>
        <v>4950</v>
      </c>
      <c r="V111" s="122">
        <f t="shared" si="9"/>
        <v>0</v>
      </c>
      <c r="W111" s="98"/>
      <c r="X111" s="98"/>
      <c r="Y111" s="98"/>
      <c r="Z111" s="98"/>
    </row>
    <row r="112" spans="1:26" ht="18.75" customHeight="1">
      <c r="A112" s="114" t="s">
        <v>286</v>
      </c>
      <c r="B112" s="108">
        <v>108</v>
      </c>
      <c r="C112" s="114" t="s">
        <v>339</v>
      </c>
      <c r="D112" s="115" t="s">
        <v>25</v>
      </c>
      <c r="E112" s="116">
        <v>5</v>
      </c>
      <c r="F112" s="117">
        <v>0</v>
      </c>
      <c r="G112" s="118">
        <v>0</v>
      </c>
      <c r="H112" s="123">
        <v>5</v>
      </c>
      <c r="I112" s="121">
        <v>0</v>
      </c>
      <c r="J112" s="120">
        <f t="shared" si="15"/>
        <v>5</v>
      </c>
      <c r="K112" s="124">
        <v>990</v>
      </c>
      <c r="L112" s="112">
        <f t="shared" si="10"/>
        <v>4950</v>
      </c>
      <c r="M112" s="121">
        <v>5</v>
      </c>
      <c r="N112" s="112">
        <f t="shared" si="11"/>
        <v>4950</v>
      </c>
      <c r="O112" s="121">
        <v>0</v>
      </c>
      <c r="P112" s="112">
        <f t="shared" si="12"/>
        <v>0</v>
      </c>
      <c r="Q112" s="121">
        <v>0</v>
      </c>
      <c r="R112" s="112">
        <f t="shared" si="13"/>
        <v>0</v>
      </c>
      <c r="S112" s="121">
        <v>0</v>
      </c>
      <c r="T112" s="112">
        <f t="shared" si="14"/>
        <v>0</v>
      </c>
      <c r="U112" s="122">
        <f t="shared" si="8"/>
        <v>4950</v>
      </c>
      <c r="V112" s="122">
        <f t="shared" si="9"/>
        <v>0</v>
      </c>
      <c r="W112" s="98"/>
      <c r="X112" s="98"/>
      <c r="Y112" s="98"/>
      <c r="Z112" s="98"/>
    </row>
    <row r="113" spans="1:26" ht="18.75" customHeight="1">
      <c r="A113" s="114" t="s">
        <v>286</v>
      </c>
      <c r="B113" s="108">
        <v>109</v>
      </c>
      <c r="C113" s="114" t="s">
        <v>340</v>
      </c>
      <c r="D113" s="115" t="s">
        <v>25</v>
      </c>
      <c r="E113" s="116">
        <v>5</v>
      </c>
      <c r="F113" s="117">
        <v>0</v>
      </c>
      <c r="G113" s="118">
        <v>0</v>
      </c>
      <c r="H113" s="123">
        <v>5</v>
      </c>
      <c r="I113" s="121">
        <v>0</v>
      </c>
      <c r="J113" s="120">
        <v>3</v>
      </c>
      <c r="K113" s="124">
        <v>990</v>
      </c>
      <c r="L113" s="112">
        <f t="shared" si="10"/>
        <v>2970</v>
      </c>
      <c r="M113" s="121">
        <v>0</v>
      </c>
      <c r="N113" s="112">
        <f t="shared" si="11"/>
        <v>0</v>
      </c>
      <c r="O113" s="121">
        <v>0</v>
      </c>
      <c r="P113" s="112">
        <f t="shared" si="12"/>
        <v>0</v>
      </c>
      <c r="Q113" s="121">
        <v>3</v>
      </c>
      <c r="R113" s="112">
        <f t="shared" si="13"/>
        <v>2970</v>
      </c>
      <c r="S113" s="121">
        <v>0</v>
      </c>
      <c r="T113" s="112">
        <f t="shared" si="14"/>
        <v>0</v>
      </c>
      <c r="U113" s="122">
        <f t="shared" si="8"/>
        <v>2970</v>
      </c>
      <c r="V113" s="122">
        <f t="shared" si="9"/>
        <v>0</v>
      </c>
      <c r="W113" s="98"/>
      <c r="X113" s="98"/>
      <c r="Y113" s="98"/>
      <c r="Z113" s="98"/>
    </row>
    <row r="114" spans="1:26" ht="18.75" customHeight="1">
      <c r="A114" s="114" t="s">
        <v>286</v>
      </c>
      <c r="B114" s="108">
        <v>110</v>
      </c>
      <c r="C114" s="114" t="s">
        <v>341</v>
      </c>
      <c r="D114" s="115" t="s">
        <v>25</v>
      </c>
      <c r="E114" s="116">
        <v>0</v>
      </c>
      <c r="F114" s="117">
        <v>0</v>
      </c>
      <c r="G114" s="118">
        <v>0</v>
      </c>
      <c r="H114" s="123">
        <v>5</v>
      </c>
      <c r="I114" s="121">
        <v>0</v>
      </c>
      <c r="J114" s="120">
        <v>3</v>
      </c>
      <c r="K114" s="124">
        <v>990</v>
      </c>
      <c r="L114" s="112">
        <f t="shared" si="10"/>
        <v>2970</v>
      </c>
      <c r="M114" s="121">
        <v>0</v>
      </c>
      <c r="N114" s="112">
        <f t="shared" si="11"/>
        <v>0</v>
      </c>
      <c r="O114" s="121"/>
      <c r="P114" s="112">
        <f t="shared" si="12"/>
        <v>0</v>
      </c>
      <c r="Q114" s="121">
        <v>3</v>
      </c>
      <c r="R114" s="112">
        <f t="shared" si="13"/>
        <v>2970</v>
      </c>
      <c r="S114" s="121">
        <v>0</v>
      </c>
      <c r="T114" s="112">
        <f t="shared" si="14"/>
        <v>0</v>
      </c>
      <c r="U114" s="122">
        <f t="shared" si="8"/>
        <v>2970</v>
      </c>
      <c r="V114" s="122">
        <f t="shared" si="9"/>
        <v>0</v>
      </c>
      <c r="W114" s="98"/>
      <c r="X114" s="98"/>
      <c r="Y114" s="98"/>
      <c r="Z114" s="98"/>
    </row>
    <row r="115" spans="1:26" ht="18.75" customHeight="1">
      <c r="A115" s="114" t="s">
        <v>286</v>
      </c>
      <c r="B115" s="108">
        <v>111</v>
      </c>
      <c r="C115" s="114" t="s">
        <v>342</v>
      </c>
      <c r="D115" s="115" t="s">
        <v>25</v>
      </c>
      <c r="E115" s="116">
        <v>3</v>
      </c>
      <c r="F115" s="117">
        <v>0</v>
      </c>
      <c r="G115" s="118">
        <v>0</v>
      </c>
      <c r="H115" s="123">
        <v>3</v>
      </c>
      <c r="I115" s="121">
        <v>0</v>
      </c>
      <c r="J115" s="120">
        <v>3</v>
      </c>
      <c r="K115" s="124">
        <v>250</v>
      </c>
      <c r="L115" s="112">
        <f t="shared" si="10"/>
        <v>750</v>
      </c>
      <c r="M115" s="121">
        <v>0</v>
      </c>
      <c r="N115" s="112">
        <f t="shared" si="11"/>
        <v>0</v>
      </c>
      <c r="O115" s="121">
        <v>1</v>
      </c>
      <c r="P115" s="112">
        <f t="shared" si="12"/>
        <v>250</v>
      </c>
      <c r="Q115" s="121">
        <v>1</v>
      </c>
      <c r="R115" s="112">
        <f t="shared" si="13"/>
        <v>250</v>
      </c>
      <c r="S115" s="121">
        <v>1</v>
      </c>
      <c r="T115" s="112">
        <f t="shared" si="14"/>
        <v>250</v>
      </c>
      <c r="U115" s="122">
        <f t="shared" si="8"/>
        <v>750</v>
      </c>
      <c r="V115" s="122">
        <f t="shared" si="9"/>
        <v>0</v>
      </c>
      <c r="W115" s="98"/>
      <c r="X115" s="98"/>
      <c r="Y115" s="98"/>
      <c r="Z115" s="98"/>
    </row>
    <row r="116" spans="1:26" ht="18.75" customHeight="1">
      <c r="A116" s="114" t="s">
        <v>286</v>
      </c>
      <c r="B116" s="108">
        <v>112</v>
      </c>
      <c r="C116" s="114" t="s">
        <v>343</v>
      </c>
      <c r="D116" s="115" t="s">
        <v>25</v>
      </c>
      <c r="E116" s="116">
        <v>3</v>
      </c>
      <c r="F116" s="117">
        <v>0</v>
      </c>
      <c r="G116" s="118">
        <v>0</v>
      </c>
      <c r="H116" s="123">
        <v>3</v>
      </c>
      <c r="I116" s="121">
        <v>0</v>
      </c>
      <c r="J116" s="120">
        <f t="shared" si="15"/>
        <v>3</v>
      </c>
      <c r="K116" s="124">
        <v>250</v>
      </c>
      <c r="L116" s="112">
        <f t="shared" si="10"/>
        <v>750</v>
      </c>
      <c r="M116" s="121">
        <v>0</v>
      </c>
      <c r="N116" s="112">
        <f t="shared" si="11"/>
        <v>0</v>
      </c>
      <c r="O116" s="121">
        <v>1</v>
      </c>
      <c r="P116" s="112">
        <f t="shared" si="12"/>
        <v>250</v>
      </c>
      <c r="Q116" s="121">
        <v>1</v>
      </c>
      <c r="R116" s="112">
        <f t="shared" si="13"/>
        <v>250</v>
      </c>
      <c r="S116" s="121">
        <v>1</v>
      </c>
      <c r="T116" s="112">
        <f t="shared" si="14"/>
        <v>250</v>
      </c>
      <c r="U116" s="122">
        <f t="shared" si="8"/>
        <v>750</v>
      </c>
      <c r="V116" s="122">
        <f t="shared" si="9"/>
        <v>0</v>
      </c>
      <c r="W116" s="98"/>
      <c r="X116" s="98"/>
      <c r="Y116" s="98"/>
      <c r="Z116" s="98"/>
    </row>
    <row r="117" spans="1:26" ht="18.75" customHeight="1">
      <c r="A117" s="114" t="s">
        <v>286</v>
      </c>
      <c r="B117" s="108">
        <v>113</v>
      </c>
      <c r="C117" s="114" t="s">
        <v>344</v>
      </c>
      <c r="D117" s="115" t="s">
        <v>25</v>
      </c>
      <c r="E117" s="116">
        <v>2</v>
      </c>
      <c r="F117" s="117">
        <v>0</v>
      </c>
      <c r="G117" s="118">
        <v>0</v>
      </c>
      <c r="H117" s="123">
        <v>2</v>
      </c>
      <c r="I117" s="121">
        <v>0</v>
      </c>
      <c r="J117" s="120">
        <f t="shared" si="15"/>
        <v>2</v>
      </c>
      <c r="K117" s="124">
        <v>4200</v>
      </c>
      <c r="L117" s="112">
        <f t="shared" si="10"/>
        <v>8400</v>
      </c>
      <c r="M117" s="121">
        <v>2</v>
      </c>
      <c r="N117" s="112">
        <f t="shared" si="11"/>
        <v>8400</v>
      </c>
      <c r="O117" s="121">
        <v>0</v>
      </c>
      <c r="P117" s="112">
        <f t="shared" si="12"/>
        <v>0</v>
      </c>
      <c r="Q117" s="121">
        <v>0</v>
      </c>
      <c r="R117" s="112">
        <f t="shared" si="13"/>
        <v>0</v>
      </c>
      <c r="S117" s="121">
        <v>0</v>
      </c>
      <c r="T117" s="112">
        <f t="shared" si="14"/>
        <v>0</v>
      </c>
      <c r="U117" s="122">
        <f t="shared" si="8"/>
        <v>8400</v>
      </c>
      <c r="V117" s="122">
        <f t="shared" si="9"/>
        <v>0</v>
      </c>
      <c r="W117" s="98"/>
      <c r="X117" s="98"/>
      <c r="Y117" s="98"/>
      <c r="Z117" s="98"/>
    </row>
    <row r="118" spans="1:26" ht="18.75" customHeight="1">
      <c r="A118" s="114" t="s">
        <v>286</v>
      </c>
      <c r="B118" s="108">
        <v>114</v>
      </c>
      <c r="C118" s="114" t="s">
        <v>345</v>
      </c>
      <c r="D118" s="115" t="s">
        <v>25</v>
      </c>
      <c r="E118" s="116">
        <v>9</v>
      </c>
      <c r="F118" s="117">
        <v>0</v>
      </c>
      <c r="G118" s="118">
        <v>5</v>
      </c>
      <c r="H118" s="123">
        <v>5</v>
      </c>
      <c r="I118" s="121">
        <v>0</v>
      </c>
      <c r="J118" s="120">
        <f t="shared" si="15"/>
        <v>5</v>
      </c>
      <c r="K118" s="124">
        <v>1700</v>
      </c>
      <c r="L118" s="112">
        <f t="shared" si="10"/>
        <v>8500</v>
      </c>
      <c r="M118" s="121">
        <v>0</v>
      </c>
      <c r="N118" s="112">
        <f t="shared" si="11"/>
        <v>0</v>
      </c>
      <c r="O118" s="121">
        <v>0</v>
      </c>
      <c r="P118" s="112">
        <f t="shared" si="12"/>
        <v>0</v>
      </c>
      <c r="Q118" s="121">
        <v>3</v>
      </c>
      <c r="R118" s="112">
        <f t="shared" si="13"/>
        <v>5100</v>
      </c>
      <c r="S118" s="121">
        <v>2</v>
      </c>
      <c r="T118" s="112">
        <f t="shared" si="14"/>
        <v>3400</v>
      </c>
      <c r="U118" s="122">
        <f t="shared" si="8"/>
        <v>8500</v>
      </c>
      <c r="V118" s="122">
        <f t="shared" si="9"/>
        <v>0</v>
      </c>
      <c r="W118" s="98"/>
      <c r="X118" s="98"/>
      <c r="Y118" s="98"/>
      <c r="Z118" s="98"/>
    </row>
    <row r="119" spans="1:26" ht="18.75" customHeight="1">
      <c r="A119" s="113" t="s">
        <v>286</v>
      </c>
      <c r="B119" s="108">
        <v>115</v>
      </c>
      <c r="C119" s="114" t="s">
        <v>346</v>
      </c>
      <c r="D119" s="115" t="s">
        <v>225</v>
      </c>
      <c r="E119" s="116">
        <v>1</v>
      </c>
      <c r="F119" s="117">
        <v>0</v>
      </c>
      <c r="G119" s="118">
        <v>0</v>
      </c>
      <c r="H119" s="123">
        <v>1</v>
      </c>
      <c r="I119" s="121">
        <v>0</v>
      </c>
      <c r="J119" s="120">
        <f t="shared" si="15"/>
        <v>1</v>
      </c>
      <c r="K119" s="124">
        <v>550</v>
      </c>
      <c r="L119" s="112">
        <f t="shared" si="10"/>
        <v>550</v>
      </c>
      <c r="M119" s="121">
        <v>1</v>
      </c>
      <c r="N119" s="112">
        <f t="shared" si="11"/>
        <v>550</v>
      </c>
      <c r="O119" s="121">
        <v>0</v>
      </c>
      <c r="P119" s="112">
        <f t="shared" si="12"/>
        <v>0</v>
      </c>
      <c r="Q119" s="121">
        <v>0</v>
      </c>
      <c r="R119" s="112">
        <f t="shared" si="13"/>
        <v>0</v>
      </c>
      <c r="S119" s="121">
        <v>0</v>
      </c>
      <c r="T119" s="112">
        <f t="shared" si="14"/>
        <v>0</v>
      </c>
      <c r="U119" s="122">
        <f t="shared" si="8"/>
        <v>550</v>
      </c>
      <c r="V119" s="122">
        <f t="shared" si="9"/>
        <v>0</v>
      </c>
      <c r="W119" s="98"/>
      <c r="X119" s="98"/>
      <c r="Y119" s="98"/>
      <c r="Z119" s="98"/>
    </row>
    <row r="120" spans="1:26" ht="18.75" customHeight="1">
      <c r="A120" s="113" t="s">
        <v>286</v>
      </c>
      <c r="B120" s="108">
        <v>116</v>
      </c>
      <c r="C120" s="114" t="s">
        <v>347</v>
      </c>
      <c r="D120" s="115" t="s">
        <v>225</v>
      </c>
      <c r="E120" s="116">
        <v>5</v>
      </c>
      <c r="F120" s="117">
        <v>4</v>
      </c>
      <c r="G120" s="118">
        <v>5</v>
      </c>
      <c r="H120" s="123">
        <v>5</v>
      </c>
      <c r="I120" s="121">
        <v>2</v>
      </c>
      <c r="J120" s="120">
        <f t="shared" si="15"/>
        <v>3</v>
      </c>
      <c r="K120" s="124">
        <v>1500</v>
      </c>
      <c r="L120" s="112">
        <f t="shared" si="10"/>
        <v>4500</v>
      </c>
      <c r="M120" s="121">
        <v>0</v>
      </c>
      <c r="N120" s="112">
        <f t="shared" si="11"/>
        <v>0</v>
      </c>
      <c r="O120" s="121">
        <v>1</v>
      </c>
      <c r="P120" s="112">
        <f t="shared" si="12"/>
        <v>1500</v>
      </c>
      <c r="Q120" s="121">
        <v>1</v>
      </c>
      <c r="R120" s="112">
        <f t="shared" si="13"/>
        <v>1500</v>
      </c>
      <c r="S120" s="121">
        <v>1</v>
      </c>
      <c r="T120" s="112">
        <f t="shared" si="14"/>
        <v>1500</v>
      </c>
      <c r="U120" s="122">
        <f t="shared" si="8"/>
        <v>4500</v>
      </c>
      <c r="V120" s="122">
        <f t="shared" si="9"/>
        <v>0</v>
      </c>
      <c r="W120" s="98"/>
      <c r="X120" s="98"/>
      <c r="Y120" s="98"/>
      <c r="Z120" s="98"/>
    </row>
    <row r="121" spans="1:26" ht="18.75" customHeight="1">
      <c r="A121" s="113" t="s">
        <v>286</v>
      </c>
      <c r="B121" s="108">
        <v>117</v>
      </c>
      <c r="C121" s="114" t="s">
        <v>348</v>
      </c>
      <c r="D121" s="115" t="s">
        <v>25</v>
      </c>
      <c r="E121" s="116">
        <v>0</v>
      </c>
      <c r="F121" s="117">
        <v>0</v>
      </c>
      <c r="G121" s="118">
        <v>0</v>
      </c>
      <c r="H121" s="123">
        <v>3</v>
      </c>
      <c r="I121" s="121"/>
      <c r="J121" s="120">
        <f t="shared" si="15"/>
        <v>3</v>
      </c>
      <c r="K121" s="124">
        <v>180</v>
      </c>
      <c r="L121" s="112">
        <f t="shared" si="10"/>
        <v>540</v>
      </c>
      <c r="M121" s="121">
        <v>0</v>
      </c>
      <c r="N121" s="112">
        <f t="shared" si="11"/>
        <v>0</v>
      </c>
      <c r="O121" s="121">
        <v>3</v>
      </c>
      <c r="P121" s="112">
        <f t="shared" si="12"/>
        <v>540</v>
      </c>
      <c r="Q121" s="121">
        <v>0</v>
      </c>
      <c r="R121" s="112">
        <f t="shared" si="13"/>
        <v>0</v>
      </c>
      <c r="S121" s="121">
        <v>0</v>
      </c>
      <c r="T121" s="112">
        <f t="shared" si="14"/>
        <v>0</v>
      </c>
      <c r="U121" s="122">
        <f t="shared" si="8"/>
        <v>540</v>
      </c>
      <c r="V121" s="122">
        <f t="shared" si="9"/>
        <v>0</v>
      </c>
      <c r="W121" s="98"/>
      <c r="X121" s="98"/>
      <c r="Y121" s="98"/>
      <c r="Z121" s="98"/>
    </row>
    <row r="122" spans="1:26" ht="18.75" customHeight="1">
      <c r="A122" s="113" t="s">
        <v>286</v>
      </c>
      <c r="B122" s="108">
        <v>118</v>
      </c>
      <c r="C122" s="114" t="s">
        <v>349</v>
      </c>
      <c r="D122" s="115" t="s">
        <v>25</v>
      </c>
      <c r="E122" s="116">
        <v>0</v>
      </c>
      <c r="F122" s="117">
        <v>0</v>
      </c>
      <c r="G122" s="118">
        <v>0</v>
      </c>
      <c r="H122" s="123">
        <v>3</v>
      </c>
      <c r="I122" s="121"/>
      <c r="J122" s="120">
        <f t="shared" si="15"/>
        <v>3</v>
      </c>
      <c r="K122" s="124">
        <v>450</v>
      </c>
      <c r="L122" s="112">
        <f t="shared" si="10"/>
        <v>1350</v>
      </c>
      <c r="M122" s="121">
        <v>0</v>
      </c>
      <c r="N122" s="112">
        <f t="shared" si="11"/>
        <v>0</v>
      </c>
      <c r="O122" s="121">
        <v>3</v>
      </c>
      <c r="P122" s="112">
        <f t="shared" si="12"/>
        <v>1350</v>
      </c>
      <c r="Q122" s="121">
        <v>0</v>
      </c>
      <c r="R122" s="112">
        <f t="shared" si="13"/>
        <v>0</v>
      </c>
      <c r="S122" s="121">
        <v>0</v>
      </c>
      <c r="T122" s="112">
        <f t="shared" si="14"/>
        <v>0</v>
      </c>
      <c r="U122" s="122">
        <f t="shared" si="8"/>
        <v>1350</v>
      </c>
      <c r="V122" s="122">
        <f t="shared" si="9"/>
        <v>0</v>
      </c>
      <c r="W122" s="98"/>
      <c r="X122" s="98"/>
      <c r="Y122" s="98"/>
      <c r="Z122" s="98"/>
    </row>
    <row r="123" spans="1:26" ht="18.75" customHeight="1">
      <c r="A123" s="113" t="s">
        <v>286</v>
      </c>
      <c r="B123" s="108">
        <v>119</v>
      </c>
      <c r="C123" s="114" t="s">
        <v>350</v>
      </c>
      <c r="D123" s="115" t="s">
        <v>25</v>
      </c>
      <c r="E123" s="116">
        <v>0</v>
      </c>
      <c r="F123" s="117">
        <v>0</v>
      </c>
      <c r="G123" s="118">
        <v>0</v>
      </c>
      <c r="H123" s="123">
        <v>3</v>
      </c>
      <c r="I123" s="121"/>
      <c r="J123" s="120">
        <f t="shared" si="15"/>
        <v>3</v>
      </c>
      <c r="K123" s="124">
        <v>450</v>
      </c>
      <c r="L123" s="112">
        <f t="shared" si="10"/>
        <v>1350</v>
      </c>
      <c r="M123" s="121">
        <v>0</v>
      </c>
      <c r="N123" s="112">
        <f t="shared" si="11"/>
        <v>0</v>
      </c>
      <c r="O123" s="121">
        <v>3</v>
      </c>
      <c r="P123" s="112">
        <f t="shared" si="12"/>
        <v>1350</v>
      </c>
      <c r="Q123" s="121">
        <v>0</v>
      </c>
      <c r="R123" s="112">
        <f t="shared" si="13"/>
        <v>0</v>
      </c>
      <c r="S123" s="121">
        <v>0</v>
      </c>
      <c r="T123" s="112">
        <f t="shared" si="14"/>
        <v>0</v>
      </c>
      <c r="U123" s="122">
        <f t="shared" si="8"/>
        <v>1350</v>
      </c>
      <c r="V123" s="122">
        <f t="shared" si="9"/>
        <v>0</v>
      </c>
      <c r="W123" s="98"/>
      <c r="X123" s="98"/>
      <c r="Y123" s="98"/>
      <c r="Z123" s="98"/>
    </row>
    <row r="124" spans="1:26" ht="18.75" customHeight="1">
      <c r="A124" s="113" t="s">
        <v>286</v>
      </c>
      <c r="B124" s="108">
        <v>120</v>
      </c>
      <c r="C124" s="114" t="s">
        <v>351</v>
      </c>
      <c r="D124" s="115" t="s">
        <v>25</v>
      </c>
      <c r="E124" s="116">
        <v>0</v>
      </c>
      <c r="F124" s="117">
        <v>0</v>
      </c>
      <c r="G124" s="118">
        <v>0</v>
      </c>
      <c r="H124" s="123">
        <v>3</v>
      </c>
      <c r="I124" s="121"/>
      <c r="J124" s="120">
        <f t="shared" si="15"/>
        <v>3</v>
      </c>
      <c r="K124" s="124">
        <v>500</v>
      </c>
      <c r="L124" s="112">
        <f t="shared" si="10"/>
        <v>1500</v>
      </c>
      <c r="M124" s="121">
        <v>0</v>
      </c>
      <c r="N124" s="112">
        <f t="shared" si="11"/>
        <v>0</v>
      </c>
      <c r="O124" s="121">
        <v>3</v>
      </c>
      <c r="P124" s="112">
        <f t="shared" si="12"/>
        <v>1500</v>
      </c>
      <c r="Q124" s="121">
        <v>0</v>
      </c>
      <c r="R124" s="112">
        <f t="shared" si="13"/>
        <v>0</v>
      </c>
      <c r="S124" s="121">
        <v>0</v>
      </c>
      <c r="T124" s="112">
        <f t="shared" si="14"/>
        <v>0</v>
      </c>
      <c r="U124" s="122">
        <f t="shared" si="8"/>
        <v>1500</v>
      </c>
      <c r="V124" s="122">
        <f t="shared" si="9"/>
        <v>0</v>
      </c>
      <c r="W124" s="98"/>
      <c r="X124" s="98"/>
      <c r="Y124" s="98"/>
      <c r="Z124" s="98"/>
    </row>
    <row r="125" spans="1:26" ht="18.75" customHeight="1">
      <c r="A125" s="113" t="s">
        <v>286</v>
      </c>
      <c r="B125" s="108">
        <v>121</v>
      </c>
      <c r="C125" s="114" t="s">
        <v>352</v>
      </c>
      <c r="D125" s="115" t="s">
        <v>25</v>
      </c>
      <c r="E125" s="116">
        <v>0</v>
      </c>
      <c r="F125" s="117">
        <v>0</v>
      </c>
      <c r="G125" s="118">
        <v>1</v>
      </c>
      <c r="H125" s="123">
        <v>2</v>
      </c>
      <c r="I125" s="121"/>
      <c r="J125" s="120">
        <f t="shared" si="15"/>
        <v>2</v>
      </c>
      <c r="K125" s="124">
        <v>1450</v>
      </c>
      <c r="L125" s="112">
        <f t="shared" si="10"/>
        <v>2900</v>
      </c>
      <c r="M125" s="121">
        <v>1</v>
      </c>
      <c r="N125" s="112">
        <f t="shared" si="11"/>
        <v>1450</v>
      </c>
      <c r="O125" s="121">
        <v>0</v>
      </c>
      <c r="P125" s="112">
        <f t="shared" si="12"/>
        <v>0</v>
      </c>
      <c r="Q125" s="121">
        <v>1</v>
      </c>
      <c r="R125" s="112">
        <f t="shared" si="13"/>
        <v>1450</v>
      </c>
      <c r="S125" s="121">
        <v>0</v>
      </c>
      <c r="T125" s="112">
        <f t="shared" si="14"/>
        <v>0</v>
      </c>
      <c r="U125" s="122">
        <f t="shared" si="8"/>
        <v>2900</v>
      </c>
      <c r="V125" s="122">
        <f t="shared" si="9"/>
        <v>0</v>
      </c>
      <c r="W125" s="98"/>
      <c r="X125" s="98"/>
      <c r="Y125" s="98"/>
      <c r="Z125" s="98"/>
    </row>
    <row r="126" spans="1:26" ht="18.75" customHeight="1">
      <c r="A126" s="113" t="s">
        <v>286</v>
      </c>
      <c r="B126" s="108">
        <v>122</v>
      </c>
      <c r="C126" s="114" t="s">
        <v>353</v>
      </c>
      <c r="D126" s="115" t="s">
        <v>25</v>
      </c>
      <c r="E126" s="116"/>
      <c r="F126" s="117"/>
      <c r="G126" s="118">
        <v>1</v>
      </c>
      <c r="H126" s="123">
        <v>2</v>
      </c>
      <c r="I126" s="121"/>
      <c r="J126" s="120">
        <f t="shared" si="15"/>
        <v>2</v>
      </c>
      <c r="K126" s="124">
        <v>1350</v>
      </c>
      <c r="L126" s="112">
        <f t="shared" si="10"/>
        <v>2700</v>
      </c>
      <c r="M126" s="121">
        <v>1</v>
      </c>
      <c r="N126" s="112">
        <f t="shared" si="11"/>
        <v>1350</v>
      </c>
      <c r="O126" s="121">
        <v>0</v>
      </c>
      <c r="P126" s="112">
        <f t="shared" si="12"/>
        <v>0</v>
      </c>
      <c r="Q126" s="121">
        <v>1</v>
      </c>
      <c r="R126" s="112">
        <f t="shared" si="13"/>
        <v>1350</v>
      </c>
      <c r="S126" s="121">
        <v>0</v>
      </c>
      <c r="T126" s="112">
        <f t="shared" si="14"/>
        <v>0</v>
      </c>
      <c r="U126" s="122">
        <f t="shared" si="8"/>
        <v>2700</v>
      </c>
      <c r="V126" s="122">
        <f t="shared" si="9"/>
        <v>0</v>
      </c>
      <c r="W126" s="98"/>
      <c r="X126" s="98"/>
      <c r="Y126" s="98"/>
      <c r="Z126" s="98"/>
    </row>
    <row r="127" spans="1:26" ht="18.75" customHeight="1">
      <c r="A127" s="113" t="s">
        <v>286</v>
      </c>
      <c r="B127" s="108">
        <v>123</v>
      </c>
      <c r="C127" s="114" t="s">
        <v>354</v>
      </c>
      <c r="D127" s="115" t="s">
        <v>25</v>
      </c>
      <c r="E127" s="116"/>
      <c r="F127" s="117"/>
      <c r="G127" s="118">
        <v>1</v>
      </c>
      <c r="H127" s="123">
        <v>2</v>
      </c>
      <c r="I127" s="121"/>
      <c r="J127" s="120">
        <f t="shared" si="15"/>
        <v>2</v>
      </c>
      <c r="K127" s="124">
        <v>1350</v>
      </c>
      <c r="L127" s="112">
        <f t="shared" si="10"/>
        <v>2700</v>
      </c>
      <c r="M127" s="121">
        <v>1</v>
      </c>
      <c r="N127" s="112">
        <f t="shared" si="11"/>
        <v>1350</v>
      </c>
      <c r="O127" s="121">
        <v>0</v>
      </c>
      <c r="P127" s="112">
        <f t="shared" si="12"/>
        <v>0</v>
      </c>
      <c r="Q127" s="121">
        <v>1</v>
      </c>
      <c r="R127" s="112">
        <f t="shared" si="13"/>
        <v>1350</v>
      </c>
      <c r="S127" s="121">
        <v>0</v>
      </c>
      <c r="T127" s="112">
        <f t="shared" si="14"/>
        <v>0</v>
      </c>
      <c r="U127" s="122">
        <f t="shared" si="8"/>
        <v>2700</v>
      </c>
      <c r="V127" s="122">
        <f t="shared" si="9"/>
        <v>0</v>
      </c>
      <c r="W127" s="98"/>
      <c r="X127" s="98"/>
      <c r="Y127" s="98"/>
      <c r="Z127" s="98"/>
    </row>
    <row r="128" spans="1:26" ht="18.75" customHeight="1">
      <c r="A128" s="113" t="s">
        <v>286</v>
      </c>
      <c r="B128" s="108">
        <v>124</v>
      </c>
      <c r="C128" s="114" t="s">
        <v>355</v>
      </c>
      <c r="D128" s="115" t="s">
        <v>356</v>
      </c>
      <c r="E128" s="116">
        <v>3</v>
      </c>
      <c r="F128" s="117">
        <v>3</v>
      </c>
      <c r="G128" s="118">
        <v>2</v>
      </c>
      <c r="H128" s="123">
        <v>8</v>
      </c>
      <c r="I128" s="121">
        <v>4</v>
      </c>
      <c r="J128" s="120">
        <f t="shared" si="15"/>
        <v>4</v>
      </c>
      <c r="K128" s="124">
        <v>475</v>
      </c>
      <c r="L128" s="112">
        <f t="shared" si="10"/>
        <v>1900</v>
      </c>
      <c r="M128" s="121">
        <v>0</v>
      </c>
      <c r="N128" s="112">
        <f t="shared" si="11"/>
        <v>0</v>
      </c>
      <c r="O128" s="121">
        <v>0</v>
      </c>
      <c r="P128" s="112">
        <f t="shared" si="12"/>
        <v>0</v>
      </c>
      <c r="Q128" s="121">
        <v>2</v>
      </c>
      <c r="R128" s="112">
        <f t="shared" si="13"/>
        <v>950</v>
      </c>
      <c r="S128" s="121">
        <v>2</v>
      </c>
      <c r="T128" s="112">
        <f t="shared" si="14"/>
        <v>950</v>
      </c>
      <c r="U128" s="122">
        <f t="shared" si="8"/>
        <v>1900</v>
      </c>
      <c r="V128" s="122">
        <f t="shared" si="9"/>
        <v>0</v>
      </c>
      <c r="W128" s="98"/>
      <c r="X128" s="98"/>
      <c r="Y128" s="98"/>
      <c r="Z128" s="98"/>
    </row>
    <row r="129" spans="1:26" ht="18.75" customHeight="1">
      <c r="A129" s="113" t="s">
        <v>286</v>
      </c>
      <c r="B129" s="108">
        <v>125</v>
      </c>
      <c r="C129" s="114" t="s">
        <v>357</v>
      </c>
      <c r="D129" s="115" t="s">
        <v>358</v>
      </c>
      <c r="E129" s="116">
        <v>13</v>
      </c>
      <c r="F129" s="117">
        <v>18</v>
      </c>
      <c r="G129" s="118">
        <v>18</v>
      </c>
      <c r="H129" s="123">
        <v>20</v>
      </c>
      <c r="I129" s="121">
        <v>1</v>
      </c>
      <c r="J129" s="120">
        <v>20</v>
      </c>
      <c r="K129" s="124">
        <v>220</v>
      </c>
      <c r="L129" s="112">
        <f t="shared" si="10"/>
        <v>4400</v>
      </c>
      <c r="M129" s="121">
        <v>5</v>
      </c>
      <c r="N129" s="112">
        <f t="shared" si="11"/>
        <v>1100</v>
      </c>
      <c r="O129" s="121">
        <v>5</v>
      </c>
      <c r="P129" s="112">
        <f t="shared" si="12"/>
        <v>1100</v>
      </c>
      <c r="Q129" s="121">
        <v>5</v>
      </c>
      <c r="R129" s="112">
        <f t="shared" si="13"/>
        <v>1100</v>
      </c>
      <c r="S129" s="121">
        <v>5</v>
      </c>
      <c r="T129" s="112">
        <f t="shared" si="14"/>
        <v>1100</v>
      </c>
      <c r="U129" s="122">
        <f t="shared" si="8"/>
        <v>4400</v>
      </c>
      <c r="V129" s="122">
        <f t="shared" si="9"/>
        <v>0</v>
      </c>
      <c r="W129" s="98"/>
      <c r="X129" s="98"/>
      <c r="Y129" s="98"/>
      <c r="Z129" s="98"/>
    </row>
    <row r="130" spans="1:26" ht="18.75" customHeight="1">
      <c r="A130" s="113" t="s">
        <v>286</v>
      </c>
      <c r="B130" s="108">
        <v>126</v>
      </c>
      <c r="C130" s="114" t="s">
        <v>359</v>
      </c>
      <c r="D130" s="115" t="s">
        <v>41</v>
      </c>
      <c r="E130" s="116">
        <v>0</v>
      </c>
      <c r="F130" s="117">
        <v>0</v>
      </c>
      <c r="G130" s="118">
        <v>0</v>
      </c>
      <c r="H130" s="123">
        <v>1</v>
      </c>
      <c r="I130" s="121">
        <v>0</v>
      </c>
      <c r="J130" s="120">
        <f t="shared" si="15"/>
        <v>1</v>
      </c>
      <c r="K130" s="124">
        <v>3270</v>
      </c>
      <c r="L130" s="112">
        <f t="shared" si="10"/>
        <v>3270</v>
      </c>
      <c r="M130" s="121">
        <v>0</v>
      </c>
      <c r="N130" s="112">
        <f t="shared" si="11"/>
        <v>0</v>
      </c>
      <c r="O130" s="121">
        <v>0</v>
      </c>
      <c r="P130" s="112">
        <f t="shared" si="12"/>
        <v>0</v>
      </c>
      <c r="Q130" s="121">
        <v>1</v>
      </c>
      <c r="R130" s="112">
        <f t="shared" si="13"/>
        <v>3270</v>
      </c>
      <c r="S130" s="121">
        <v>0</v>
      </c>
      <c r="T130" s="112">
        <f t="shared" si="14"/>
        <v>0</v>
      </c>
      <c r="U130" s="122">
        <f t="shared" si="8"/>
        <v>3270</v>
      </c>
      <c r="V130" s="122">
        <f t="shared" si="9"/>
        <v>0</v>
      </c>
      <c r="W130" s="98"/>
      <c r="X130" s="98"/>
      <c r="Y130" s="98"/>
      <c r="Z130" s="98"/>
    </row>
    <row r="131" spans="1:26" s="153" customFormat="1" ht="18.75" customHeight="1">
      <c r="A131" s="113" t="s">
        <v>286</v>
      </c>
      <c r="B131" s="108">
        <v>127</v>
      </c>
      <c r="C131" s="114" t="s">
        <v>360</v>
      </c>
      <c r="D131" s="115" t="s">
        <v>41</v>
      </c>
      <c r="E131" s="116"/>
      <c r="F131" s="117"/>
      <c r="G131" s="118">
        <v>2</v>
      </c>
      <c r="H131" s="123">
        <v>4</v>
      </c>
      <c r="I131" s="121">
        <v>0</v>
      </c>
      <c r="J131" s="120">
        <f t="shared" si="15"/>
        <v>4</v>
      </c>
      <c r="K131" s="124">
        <v>2498.4499999999998</v>
      </c>
      <c r="L131" s="112">
        <f t="shared" si="10"/>
        <v>9993.7999999999993</v>
      </c>
      <c r="M131" s="121">
        <v>1</v>
      </c>
      <c r="N131" s="112">
        <f t="shared" si="11"/>
        <v>2498.4499999999998</v>
      </c>
      <c r="O131" s="121">
        <v>1</v>
      </c>
      <c r="P131" s="112">
        <f t="shared" si="12"/>
        <v>2498.4499999999998</v>
      </c>
      <c r="Q131" s="121">
        <v>1</v>
      </c>
      <c r="R131" s="112">
        <f t="shared" si="13"/>
        <v>2498.4499999999998</v>
      </c>
      <c r="S131" s="121">
        <v>1</v>
      </c>
      <c r="T131" s="112">
        <f t="shared" si="14"/>
        <v>2498.4499999999998</v>
      </c>
      <c r="U131" s="122">
        <f t="shared" si="8"/>
        <v>9993.7999999999993</v>
      </c>
      <c r="V131" s="122">
        <f t="shared" si="9"/>
        <v>0</v>
      </c>
      <c r="W131" s="152"/>
      <c r="X131" s="152"/>
      <c r="Y131" s="152"/>
      <c r="Z131" s="152"/>
    </row>
    <row r="132" spans="1:26" ht="18.75" customHeight="1">
      <c r="A132" s="113" t="s">
        <v>286</v>
      </c>
      <c r="B132" s="108">
        <v>128</v>
      </c>
      <c r="C132" s="114" t="s">
        <v>361</v>
      </c>
      <c r="D132" s="115" t="s">
        <v>288</v>
      </c>
      <c r="E132" s="116"/>
      <c r="F132" s="117"/>
      <c r="G132" s="118">
        <v>1</v>
      </c>
      <c r="H132" s="123">
        <v>2</v>
      </c>
      <c r="I132" s="121">
        <v>0</v>
      </c>
      <c r="J132" s="120">
        <f t="shared" si="15"/>
        <v>2</v>
      </c>
      <c r="K132" s="124">
        <v>300</v>
      </c>
      <c r="L132" s="112">
        <f t="shared" si="10"/>
        <v>600</v>
      </c>
      <c r="M132" s="121">
        <v>0</v>
      </c>
      <c r="N132" s="112">
        <f t="shared" si="11"/>
        <v>0</v>
      </c>
      <c r="O132" s="121">
        <v>1</v>
      </c>
      <c r="P132" s="112">
        <f t="shared" si="12"/>
        <v>300</v>
      </c>
      <c r="Q132" s="121">
        <v>0</v>
      </c>
      <c r="R132" s="112">
        <f t="shared" si="13"/>
        <v>0</v>
      </c>
      <c r="S132" s="121">
        <v>1</v>
      </c>
      <c r="T132" s="112">
        <f t="shared" si="14"/>
        <v>300</v>
      </c>
      <c r="U132" s="122">
        <f t="shared" si="8"/>
        <v>600</v>
      </c>
      <c r="V132" s="122">
        <f t="shared" si="9"/>
        <v>0</v>
      </c>
      <c r="W132" s="98"/>
      <c r="X132" s="98"/>
      <c r="Y132" s="98"/>
      <c r="Z132" s="98"/>
    </row>
    <row r="133" spans="1:26" ht="18.75" customHeight="1">
      <c r="A133" s="113" t="s">
        <v>286</v>
      </c>
      <c r="B133" s="108">
        <v>129</v>
      </c>
      <c r="C133" s="114" t="s">
        <v>362</v>
      </c>
      <c r="D133" s="115" t="s">
        <v>25</v>
      </c>
      <c r="E133" s="116"/>
      <c r="F133" s="117"/>
      <c r="G133" s="118">
        <v>4</v>
      </c>
      <c r="H133" s="123">
        <v>6</v>
      </c>
      <c r="I133" s="121">
        <v>2</v>
      </c>
      <c r="J133" s="120">
        <f t="shared" si="15"/>
        <v>4</v>
      </c>
      <c r="K133" s="124">
        <v>1590</v>
      </c>
      <c r="L133" s="112">
        <f t="shared" si="10"/>
        <v>6360</v>
      </c>
      <c r="M133" s="121">
        <v>1</v>
      </c>
      <c r="N133" s="112">
        <f t="shared" si="11"/>
        <v>1590</v>
      </c>
      <c r="O133" s="121">
        <v>0</v>
      </c>
      <c r="P133" s="112">
        <f t="shared" si="12"/>
        <v>0</v>
      </c>
      <c r="Q133" s="121">
        <v>3</v>
      </c>
      <c r="R133" s="112">
        <f t="shared" si="13"/>
        <v>4770</v>
      </c>
      <c r="S133" s="121">
        <v>0</v>
      </c>
      <c r="T133" s="112">
        <f t="shared" si="14"/>
        <v>0</v>
      </c>
      <c r="U133" s="122">
        <f t="shared" si="8"/>
        <v>6360</v>
      </c>
      <c r="V133" s="122">
        <f t="shared" si="9"/>
        <v>0</v>
      </c>
      <c r="W133" s="98"/>
      <c r="X133" s="98"/>
      <c r="Y133" s="98"/>
      <c r="Z133" s="98"/>
    </row>
    <row r="134" spans="1:26" ht="18.75" customHeight="1">
      <c r="A134" s="113" t="s">
        <v>286</v>
      </c>
      <c r="B134" s="108">
        <v>130</v>
      </c>
      <c r="C134" s="114" t="s">
        <v>363</v>
      </c>
      <c r="D134" s="115" t="s">
        <v>25</v>
      </c>
      <c r="E134" s="116"/>
      <c r="F134" s="117"/>
      <c r="G134" s="118">
        <v>2</v>
      </c>
      <c r="H134" s="123">
        <v>4</v>
      </c>
      <c r="I134" s="121">
        <v>2</v>
      </c>
      <c r="J134" s="120">
        <v>2</v>
      </c>
      <c r="K134" s="124">
        <v>1090</v>
      </c>
      <c r="L134" s="112">
        <f t="shared" si="10"/>
        <v>2180</v>
      </c>
      <c r="M134" s="121">
        <v>0</v>
      </c>
      <c r="N134" s="112">
        <f t="shared" si="11"/>
        <v>0</v>
      </c>
      <c r="O134" s="121">
        <v>2</v>
      </c>
      <c r="P134" s="112">
        <f t="shared" si="12"/>
        <v>2180</v>
      </c>
      <c r="Q134" s="121">
        <v>0</v>
      </c>
      <c r="R134" s="112">
        <f t="shared" si="13"/>
        <v>0</v>
      </c>
      <c r="S134" s="121">
        <v>0</v>
      </c>
      <c r="T134" s="112">
        <f t="shared" si="14"/>
        <v>0</v>
      </c>
      <c r="U134" s="122">
        <f t="shared" ref="U134:U197" si="16">N134+P134+R134+T134</f>
        <v>2180</v>
      </c>
      <c r="V134" s="122">
        <f t="shared" ref="V134:V197" si="17">L134-U134</f>
        <v>0</v>
      </c>
      <c r="W134" s="98"/>
      <c r="X134" s="98"/>
      <c r="Y134" s="98"/>
      <c r="Z134" s="98"/>
    </row>
    <row r="135" spans="1:26" ht="18.75" customHeight="1">
      <c r="A135" s="113" t="s">
        <v>286</v>
      </c>
      <c r="B135" s="108">
        <v>131</v>
      </c>
      <c r="C135" s="114" t="s">
        <v>364</v>
      </c>
      <c r="D135" s="115" t="s">
        <v>365</v>
      </c>
      <c r="E135" s="116"/>
      <c r="F135" s="117"/>
      <c r="G135" s="118">
        <v>1</v>
      </c>
      <c r="H135" s="123">
        <v>2</v>
      </c>
      <c r="I135" s="121">
        <v>0</v>
      </c>
      <c r="J135" s="120">
        <v>2</v>
      </c>
      <c r="K135" s="124">
        <v>825</v>
      </c>
      <c r="L135" s="112">
        <f t="shared" si="10"/>
        <v>1650</v>
      </c>
      <c r="M135" s="121">
        <v>1</v>
      </c>
      <c r="N135" s="112">
        <f t="shared" si="11"/>
        <v>825</v>
      </c>
      <c r="O135" s="121">
        <v>0</v>
      </c>
      <c r="P135" s="112">
        <f t="shared" si="12"/>
        <v>0</v>
      </c>
      <c r="Q135" s="121">
        <v>1</v>
      </c>
      <c r="R135" s="112">
        <f t="shared" si="13"/>
        <v>825</v>
      </c>
      <c r="S135" s="121">
        <v>0</v>
      </c>
      <c r="T135" s="112">
        <f t="shared" si="14"/>
        <v>0</v>
      </c>
      <c r="U135" s="122">
        <f t="shared" si="16"/>
        <v>1650</v>
      </c>
      <c r="V135" s="122">
        <f t="shared" si="17"/>
        <v>0</v>
      </c>
      <c r="W135" s="98"/>
      <c r="X135" s="98"/>
      <c r="Y135" s="98"/>
      <c r="Z135" s="98"/>
    </row>
    <row r="136" spans="1:26" ht="18.75" customHeight="1">
      <c r="A136" s="113" t="s">
        <v>286</v>
      </c>
      <c r="B136" s="108">
        <v>132</v>
      </c>
      <c r="C136" s="114" t="s">
        <v>366</v>
      </c>
      <c r="D136" s="115" t="s">
        <v>367</v>
      </c>
      <c r="E136" s="116"/>
      <c r="F136" s="117"/>
      <c r="G136" s="118">
        <v>2</v>
      </c>
      <c r="H136" s="123">
        <v>2</v>
      </c>
      <c r="I136" s="121">
        <v>1</v>
      </c>
      <c r="J136" s="120">
        <v>1</v>
      </c>
      <c r="K136" s="124">
        <v>220</v>
      </c>
      <c r="L136" s="112">
        <f t="shared" si="10"/>
        <v>220</v>
      </c>
      <c r="M136" s="121">
        <v>0</v>
      </c>
      <c r="N136" s="112">
        <f t="shared" si="11"/>
        <v>0</v>
      </c>
      <c r="O136" s="121">
        <v>0</v>
      </c>
      <c r="P136" s="112">
        <f t="shared" si="12"/>
        <v>0</v>
      </c>
      <c r="Q136" s="121">
        <v>1</v>
      </c>
      <c r="R136" s="112">
        <f t="shared" si="13"/>
        <v>220</v>
      </c>
      <c r="S136" s="121">
        <v>0</v>
      </c>
      <c r="T136" s="112">
        <f t="shared" si="14"/>
        <v>0</v>
      </c>
      <c r="U136" s="122">
        <f t="shared" si="16"/>
        <v>220</v>
      </c>
      <c r="V136" s="122">
        <f t="shared" si="17"/>
        <v>0</v>
      </c>
      <c r="W136" s="98"/>
      <c r="X136" s="98"/>
      <c r="Y136" s="98"/>
      <c r="Z136" s="98"/>
    </row>
    <row r="137" spans="1:26" ht="18.75" customHeight="1">
      <c r="A137" s="113" t="s">
        <v>368</v>
      </c>
      <c r="B137" s="108">
        <v>133</v>
      </c>
      <c r="C137" s="114" t="s">
        <v>369</v>
      </c>
      <c r="D137" s="115" t="s">
        <v>21</v>
      </c>
      <c r="E137" s="116">
        <v>16</v>
      </c>
      <c r="F137" s="117">
        <v>0</v>
      </c>
      <c r="G137" s="118">
        <v>0</v>
      </c>
      <c r="H137" s="123">
        <v>10</v>
      </c>
      <c r="I137" s="121">
        <v>4</v>
      </c>
      <c r="J137" s="120">
        <v>10</v>
      </c>
      <c r="K137" s="124">
        <v>180</v>
      </c>
      <c r="L137" s="112">
        <f t="shared" si="10"/>
        <v>1800</v>
      </c>
      <c r="M137" s="121">
        <v>0</v>
      </c>
      <c r="N137" s="112">
        <f t="shared" si="11"/>
        <v>0</v>
      </c>
      <c r="O137" s="121">
        <v>5</v>
      </c>
      <c r="P137" s="112">
        <f t="shared" si="12"/>
        <v>900</v>
      </c>
      <c r="Q137" s="121">
        <v>0</v>
      </c>
      <c r="R137" s="112">
        <f t="shared" si="13"/>
        <v>0</v>
      </c>
      <c r="S137" s="121">
        <v>5</v>
      </c>
      <c r="T137" s="112">
        <f t="shared" si="14"/>
        <v>900</v>
      </c>
      <c r="U137" s="122">
        <f t="shared" si="16"/>
        <v>1800</v>
      </c>
      <c r="V137" s="122">
        <f t="shared" si="17"/>
        <v>0</v>
      </c>
      <c r="W137" s="98"/>
      <c r="X137" s="98"/>
      <c r="Y137" s="98"/>
      <c r="Z137" s="98"/>
    </row>
    <row r="138" spans="1:26" ht="18.75" customHeight="1">
      <c r="A138" s="113" t="s">
        <v>368</v>
      </c>
      <c r="B138" s="108">
        <v>134</v>
      </c>
      <c r="C138" s="114" t="s">
        <v>370</v>
      </c>
      <c r="D138" s="115" t="s">
        <v>21</v>
      </c>
      <c r="E138" s="116">
        <v>6</v>
      </c>
      <c r="F138" s="117">
        <v>0</v>
      </c>
      <c r="G138" s="118">
        <v>0</v>
      </c>
      <c r="H138" s="123">
        <v>10</v>
      </c>
      <c r="I138" s="121">
        <v>0</v>
      </c>
      <c r="J138" s="120">
        <f t="shared" si="15"/>
        <v>10</v>
      </c>
      <c r="K138" s="124">
        <v>180</v>
      </c>
      <c r="L138" s="112">
        <f t="shared" si="10"/>
        <v>1800</v>
      </c>
      <c r="M138" s="121">
        <v>5</v>
      </c>
      <c r="N138" s="112">
        <f t="shared" si="11"/>
        <v>900</v>
      </c>
      <c r="O138" s="121">
        <v>0</v>
      </c>
      <c r="P138" s="112">
        <f t="shared" si="12"/>
        <v>0</v>
      </c>
      <c r="Q138" s="121">
        <v>5</v>
      </c>
      <c r="R138" s="112">
        <f t="shared" si="13"/>
        <v>900</v>
      </c>
      <c r="S138" s="121">
        <v>0</v>
      </c>
      <c r="T138" s="112">
        <f t="shared" si="14"/>
        <v>0</v>
      </c>
      <c r="U138" s="122">
        <f t="shared" si="16"/>
        <v>1800</v>
      </c>
      <c r="V138" s="122">
        <f t="shared" si="17"/>
        <v>0</v>
      </c>
      <c r="W138" s="98"/>
      <c r="X138" s="98"/>
      <c r="Y138" s="98"/>
      <c r="Z138" s="98"/>
    </row>
    <row r="139" spans="1:26" ht="18.75" customHeight="1">
      <c r="A139" s="114" t="s">
        <v>368</v>
      </c>
      <c r="B139" s="108">
        <v>135</v>
      </c>
      <c r="C139" s="114" t="s">
        <v>371</v>
      </c>
      <c r="D139" s="115" t="s">
        <v>288</v>
      </c>
      <c r="E139" s="116">
        <v>96</v>
      </c>
      <c r="F139" s="117">
        <v>94</v>
      </c>
      <c r="G139" s="118">
        <v>96</v>
      </c>
      <c r="H139" s="123">
        <v>100</v>
      </c>
      <c r="I139" s="121">
        <v>36</v>
      </c>
      <c r="J139" s="120">
        <f t="shared" si="15"/>
        <v>64</v>
      </c>
      <c r="K139" s="124">
        <v>245</v>
      </c>
      <c r="L139" s="112">
        <f t="shared" si="10"/>
        <v>15680</v>
      </c>
      <c r="M139" s="121">
        <v>0</v>
      </c>
      <c r="N139" s="112">
        <f t="shared" si="11"/>
        <v>0</v>
      </c>
      <c r="O139" s="121">
        <v>20</v>
      </c>
      <c r="P139" s="112">
        <f t="shared" si="12"/>
        <v>4900</v>
      </c>
      <c r="Q139" s="121">
        <v>20</v>
      </c>
      <c r="R139" s="112">
        <f t="shared" si="13"/>
        <v>4900</v>
      </c>
      <c r="S139" s="121">
        <v>24</v>
      </c>
      <c r="T139" s="112">
        <f t="shared" si="14"/>
        <v>5880</v>
      </c>
      <c r="U139" s="122">
        <f t="shared" si="16"/>
        <v>15680</v>
      </c>
      <c r="V139" s="122">
        <f t="shared" si="17"/>
        <v>0</v>
      </c>
      <c r="W139" s="98"/>
      <c r="X139" s="98"/>
      <c r="Y139" s="98"/>
      <c r="Z139" s="98"/>
    </row>
    <row r="140" spans="1:26" ht="18.75" customHeight="1">
      <c r="A140" s="113" t="s">
        <v>368</v>
      </c>
      <c r="B140" s="108">
        <v>136</v>
      </c>
      <c r="C140" s="114" t="s">
        <v>372</v>
      </c>
      <c r="D140" s="115" t="s">
        <v>373</v>
      </c>
      <c r="E140" s="116">
        <v>6</v>
      </c>
      <c r="F140" s="117">
        <v>10</v>
      </c>
      <c r="G140" s="154">
        <v>20</v>
      </c>
      <c r="H140" s="123">
        <v>20</v>
      </c>
      <c r="I140" s="121">
        <v>10</v>
      </c>
      <c r="J140" s="120">
        <f t="shared" si="15"/>
        <v>10</v>
      </c>
      <c r="K140" s="124">
        <v>150</v>
      </c>
      <c r="L140" s="112">
        <f t="shared" si="10"/>
        <v>1500</v>
      </c>
      <c r="M140" s="121">
        <v>0</v>
      </c>
      <c r="N140" s="112">
        <f t="shared" si="11"/>
        <v>0</v>
      </c>
      <c r="O140" s="121">
        <v>0</v>
      </c>
      <c r="P140" s="112">
        <f t="shared" si="12"/>
        <v>0</v>
      </c>
      <c r="Q140" s="121">
        <v>5</v>
      </c>
      <c r="R140" s="112">
        <f t="shared" si="13"/>
        <v>750</v>
      </c>
      <c r="S140" s="121">
        <v>5</v>
      </c>
      <c r="T140" s="112">
        <f t="shared" si="14"/>
        <v>750</v>
      </c>
      <c r="U140" s="122">
        <f t="shared" si="16"/>
        <v>1500</v>
      </c>
      <c r="V140" s="122">
        <f t="shared" si="17"/>
        <v>0</v>
      </c>
      <c r="W140" s="98"/>
      <c r="X140" s="98"/>
      <c r="Y140" s="98"/>
      <c r="Z140" s="98"/>
    </row>
    <row r="141" spans="1:26" ht="18.75" customHeight="1">
      <c r="A141" s="113" t="s">
        <v>368</v>
      </c>
      <c r="B141" s="108">
        <v>137</v>
      </c>
      <c r="C141" s="114" t="s">
        <v>374</v>
      </c>
      <c r="D141" s="115" t="s">
        <v>288</v>
      </c>
      <c r="E141" s="116">
        <v>8</v>
      </c>
      <c r="F141" s="117">
        <v>4</v>
      </c>
      <c r="G141" s="118">
        <v>2</v>
      </c>
      <c r="H141" s="123">
        <v>4</v>
      </c>
      <c r="I141" s="121">
        <v>0</v>
      </c>
      <c r="J141" s="120">
        <f t="shared" si="15"/>
        <v>4</v>
      </c>
      <c r="K141" s="124">
        <v>1648</v>
      </c>
      <c r="L141" s="112">
        <f t="shared" si="10"/>
        <v>6592</v>
      </c>
      <c r="M141" s="121">
        <v>1</v>
      </c>
      <c r="N141" s="112">
        <f t="shared" si="11"/>
        <v>1648</v>
      </c>
      <c r="O141" s="121">
        <v>1</v>
      </c>
      <c r="P141" s="112">
        <f t="shared" si="12"/>
        <v>1648</v>
      </c>
      <c r="Q141" s="121">
        <v>1</v>
      </c>
      <c r="R141" s="112">
        <f t="shared" si="13"/>
        <v>1648</v>
      </c>
      <c r="S141" s="121">
        <v>1</v>
      </c>
      <c r="T141" s="112">
        <f t="shared" si="14"/>
        <v>1648</v>
      </c>
      <c r="U141" s="122">
        <f t="shared" si="16"/>
        <v>6592</v>
      </c>
      <c r="V141" s="122">
        <f t="shared" si="17"/>
        <v>0</v>
      </c>
      <c r="W141" s="98"/>
      <c r="X141" s="98"/>
      <c r="Y141" s="98"/>
      <c r="Z141" s="98"/>
    </row>
    <row r="142" spans="1:26" ht="18.75" customHeight="1">
      <c r="A142" s="114" t="s">
        <v>368</v>
      </c>
      <c r="B142" s="108">
        <v>138</v>
      </c>
      <c r="C142" s="114" t="s">
        <v>375</v>
      </c>
      <c r="D142" s="115" t="s">
        <v>25</v>
      </c>
      <c r="E142" s="116">
        <v>9</v>
      </c>
      <c r="F142" s="117">
        <v>12</v>
      </c>
      <c r="G142" s="118">
        <v>0</v>
      </c>
      <c r="H142" s="123">
        <v>10</v>
      </c>
      <c r="I142" s="121">
        <v>0</v>
      </c>
      <c r="J142" s="120">
        <f t="shared" si="15"/>
        <v>10</v>
      </c>
      <c r="K142" s="124">
        <v>1400</v>
      </c>
      <c r="L142" s="112">
        <f t="shared" si="10"/>
        <v>14000</v>
      </c>
      <c r="M142" s="121">
        <v>0</v>
      </c>
      <c r="N142" s="112">
        <f t="shared" si="11"/>
        <v>0</v>
      </c>
      <c r="O142" s="121">
        <v>5</v>
      </c>
      <c r="P142" s="112">
        <f t="shared" si="12"/>
        <v>7000</v>
      </c>
      <c r="Q142" s="121">
        <v>0</v>
      </c>
      <c r="R142" s="112">
        <f t="shared" si="13"/>
        <v>0</v>
      </c>
      <c r="S142" s="121">
        <v>5</v>
      </c>
      <c r="T142" s="112">
        <f t="shared" si="14"/>
        <v>7000</v>
      </c>
      <c r="U142" s="122">
        <f t="shared" si="16"/>
        <v>14000</v>
      </c>
      <c r="V142" s="122">
        <f t="shared" si="17"/>
        <v>0</v>
      </c>
      <c r="W142" s="98"/>
      <c r="X142" s="98"/>
      <c r="Y142" s="98"/>
      <c r="Z142" s="98"/>
    </row>
    <row r="143" spans="1:26" ht="18.75" customHeight="1">
      <c r="A143" s="114" t="s">
        <v>368</v>
      </c>
      <c r="B143" s="108">
        <v>139</v>
      </c>
      <c r="C143" s="114" t="s">
        <v>376</v>
      </c>
      <c r="D143" s="115" t="s">
        <v>273</v>
      </c>
      <c r="E143" s="116">
        <v>11</v>
      </c>
      <c r="F143" s="117">
        <v>7</v>
      </c>
      <c r="G143" s="118">
        <v>9</v>
      </c>
      <c r="H143" s="123">
        <v>15</v>
      </c>
      <c r="I143" s="121">
        <v>7</v>
      </c>
      <c r="J143" s="120">
        <v>10</v>
      </c>
      <c r="K143" s="124">
        <v>480</v>
      </c>
      <c r="L143" s="112">
        <f t="shared" si="10"/>
        <v>4800</v>
      </c>
      <c r="M143" s="121">
        <v>0</v>
      </c>
      <c r="N143" s="112">
        <f t="shared" si="11"/>
        <v>0</v>
      </c>
      <c r="O143" s="121">
        <v>5</v>
      </c>
      <c r="P143" s="112">
        <f t="shared" si="12"/>
        <v>2400</v>
      </c>
      <c r="Q143" s="121">
        <v>0</v>
      </c>
      <c r="R143" s="112">
        <f t="shared" si="13"/>
        <v>0</v>
      </c>
      <c r="S143" s="121">
        <v>5</v>
      </c>
      <c r="T143" s="112">
        <f t="shared" si="14"/>
        <v>2400</v>
      </c>
      <c r="U143" s="122">
        <f t="shared" si="16"/>
        <v>4800</v>
      </c>
      <c r="V143" s="122">
        <f t="shared" si="17"/>
        <v>0</v>
      </c>
      <c r="W143" s="98"/>
      <c r="X143" s="98"/>
      <c r="Y143" s="98"/>
      <c r="Z143" s="98"/>
    </row>
    <row r="144" spans="1:26" ht="18.75" customHeight="1">
      <c r="A144" s="113" t="s">
        <v>368</v>
      </c>
      <c r="B144" s="108">
        <v>140</v>
      </c>
      <c r="C144" s="114" t="s">
        <v>377</v>
      </c>
      <c r="D144" s="115" t="s">
        <v>293</v>
      </c>
      <c r="E144" s="116">
        <v>2</v>
      </c>
      <c r="F144" s="117">
        <v>1</v>
      </c>
      <c r="G144" s="118">
        <v>2</v>
      </c>
      <c r="H144" s="123">
        <v>2</v>
      </c>
      <c r="I144" s="121">
        <v>1</v>
      </c>
      <c r="J144" s="120">
        <f t="shared" si="15"/>
        <v>1</v>
      </c>
      <c r="K144" s="124">
        <v>1480</v>
      </c>
      <c r="L144" s="112">
        <f t="shared" si="10"/>
        <v>1480</v>
      </c>
      <c r="M144" s="121">
        <v>0</v>
      </c>
      <c r="N144" s="112">
        <f t="shared" si="11"/>
        <v>0</v>
      </c>
      <c r="O144" s="121">
        <v>0</v>
      </c>
      <c r="P144" s="112">
        <f t="shared" si="12"/>
        <v>0</v>
      </c>
      <c r="Q144" s="121">
        <v>1</v>
      </c>
      <c r="R144" s="112">
        <f t="shared" si="13"/>
        <v>1480</v>
      </c>
      <c r="S144" s="121">
        <v>0</v>
      </c>
      <c r="T144" s="112">
        <f t="shared" si="14"/>
        <v>0</v>
      </c>
      <c r="U144" s="122">
        <f t="shared" si="16"/>
        <v>1480</v>
      </c>
      <c r="V144" s="122">
        <f t="shared" si="17"/>
        <v>0</v>
      </c>
      <c r="W144" s="98"/>
      <c r="X144" s="98"/>
      <c r="Y144" s="98"/>
      <c r="Z144" s="98"/>
    </row>
    <row r="145" spans="1:26" ht="18.75" customHeight="1">
      <c r="A145" s="113" t="s">
        <v>368</v>
      </c>
      <c r="B145" s="108">
        <v>141</v>
      </c>
      <c r="C145" s="114" t="s">
        <v>378</v>
      </c>
      <c r="D145" s="115" t="s">
        <v>293</v>
      </c>
      <c r="E145" s="116">
        <v>3</v>
      </c>
      <c r="F145" s="117">
        <v>1</v>
      </c>
      <c r="G145" s="118">
        <v>0</v>
      </c>
      <c r="H145" s="123">
        <v>2</v>
      </c>
      <c r="I145" s="121">
        <v>0</v>
      </c>
      <c r="J145" s="120">
        <f>H145-I145</f>
        <v>2</v>
      </c>
      <c r="K145" s="124">
        <v>400</v>
      </c>
      <c r="L145" s="112">
        <f t="shared" si="10"/>
        <v>800</v>
      </c>
      <c r="M145" s="121">
        <v>1</v>
      </c>
      <c r="N145" s="112">
        <f t="shared" si="11"/>
        <v>400</v>
      </c>
      <c r="O145" s="121">
        <v>0</v>
      </c>
      <c r="P145" s="112">
        <f t="shared" si="12"/>
        <v>0</v>
      </c>
      <c r="Q145" s="121">
        <v>1</v>
      </c>
      <c r="R145" s="112">
        <f t="shared" si="13"/>
        <v>400</v>
      </c>
      <c r="S145" s="121">
        <v>0</v>
      </c>
      <c r="T145" s="112">
        <f t="shared" si="14"/>
        <v>0</v>
      </c>
      <c r="U145" s="122">
        <f t="shared" si="16"/>
        <v>800</v>
      </c>
      <c r="V145" s="122">
        <f t="shared" si="17"/>
        <v>0</v>
      </c>
      <c r="W145" s="98"/>
      <c r="X145" s="98"/>
      <c r="Y145" s="98"/>
      <c r="Z145" s="98"/>
    </row>
    <row r="146" spans="1:26" ht="18.75" customHeight="1">
      <c r="A146" s="113" t="s">
        <v>368</v>
      </c>
      <c r="B146" s="108">
        <v>142</v>
      </c>
      <c r="C146" s="128" t="s">
        <v>379</v>
      </c>
      <c r="D146" s="100" t="s">
        <v>230</v>
      </c>
      <c r="E146" s="116">
        <v>165</v>
      </c>
      <c r="F146" s="117">
        <v>114</v>
      </c>
      <c r="G146" s="118">
        <v>80</v>
      </c>
      <c r="H146" s="129">
        <v>120</v>
      </c>
      <c r="I146" s="121">
        <v>25</v>
      </c>
      <c r="J146" s="120">
        <f t="shared" si="15"/>
        <v>95</v>
      </c>
      <c r="K146" s="124">
        <v>63</v>
      </c>
      <c r="L146" s="112">
        <f t="shared" si="10"/>
        <v>5985</v>
      </c>
      <c r="M146" s="121">
        <v>5</v>
      </c>
      <c r="N146" s="112">
        <f t="shared" si="11"/>
        <v>315</v>
      </c>
      <c r="O146" s="121">
        <v>30</v>
      </c>
      <c r="P146" s="112">
        <f t="shared" si="12"/>
        <v>1890</v>
      </c>
      <c r="Q146" s="121">
        <v>30</v>
      </c>
      <c r="R146" s="112">
        <f t="shared" si="13"/>
        <v>1890</v>
      </c>
      <c r="S146" s="121">
        <v>30</v>
      </c>
      <c r="T146" s="112">
        <f t="shared" si="14"/>
        <v>1890</v>
      </c>
      <c r="U146" s="122">
        <f t="shared" si="16"/>
        <v>5985</v>
      </c>
      <c r="V146" s="122">
        <f t="shared" si="17"/>
        <v>0</v>
      </c>
      <c r="W146" s="98"/>
      <c r="X146" s="98"/>
      <c r="Y146" s="98"/>
      <c r="Z146" s="98"/>
    </row>
    <row r="147" spans="1:26" ht="18.75" customHeight="1">
      <c r="A147" s="113" t="s">
        <v>368</v>
      </c>
      <c r="B147" s="108">
        <v>143</v>
      </c>
      <c r="C147" s="114" t="s">
        <v>380</v>
      </c>
      <c r="D147" s="115" t="s">
        <v>293</v>
      </c>
      <c r="E147" s="116">
        <v>1</v>
      </c>
      <c r="F147" s="117">
        <v>1</v>
      </c>
      <c r="G147" s="118">
        <v>1</v>
      </c>
      <c r="H147" s="123">
        <v>2</v>
      </c>
      <c r="I147" s="121">
        <v>0</v>
      </c>
      <c r="J147" s="120">
        <f t="shared" si="15"/>
        <v>2</v>
      </c>
      <c r="K147" s="124">
        <v>1498</v>
      </c>
      <c r="L147" s="112">
        <f t="shared" si="10"/>
        <v>2996</v>
      </c>
      <c r="M147" s="121">
        <v>1</v>
      </c>
      <c r="N147" s="112">
        <f t="shared" si="11"/>
        <v>1498</v>
      </c>
      <c r="O147" s="121">
        <v>0</v>
      </c>
      <c r="P147" s="112">
        <f t="shared" si="12"/>
        <v>0</v>
      </c>
      <c r="Q147" s="121">
        <v>1</v>
      </c>
      <c r="R147" s="112">
        <f t="shared" si="13"/>
        <v>1498</v>
      </c>
      <c r="S147" s="121">
        <v>0</v>
      </c>
      <c r="T147" s="112">
        <f t="shared" si="14"/>
        <v>0</v>
      </c>
      <c r="U147" s="122">
        <f t="shared" si="16"/>
        <v>2996</v>
      </c>
      <c r="V147" s="122">
        <f t="shared" si="17"/>
        <v>0</v>
      </c>
      <c r="W147" s="98"/>
      <c r="X147" s="98"/>
      <c r="Y147" s="98"/>
      <c r="Z147" s="98"/>
    </row>
    <row r="148" spans="1:26" ht="18.75" customHeight="1">
      <c r="A148" s="113" t="s">
        <v>368</v>
      </c>
      <c r="B148" s="108">
        <v>144</v>
      </c>
      <c r="C148" s="114" t="s">
        <v>381</v>
      </c>
      <c r="D148" s="115" t="s">
        <v>358</v>
      </c>
      <c r="E148" s="116">
        <v>8</v>
      </c>
      <c r="F148" s="117">
        <v>13</v>
      </c>
      <c r="G148" s="118">
        <v>8</v>
      </c>
      <c r="H148" s="123">
        <v>10</v>
      </c>
      <c r="I148" s="121">
        <v>2</v>
      </c>
      <c r="J148" s="120">
        <f t="shared" si="15"/>
        <v>8</v>
      </c>
      <c r="K148" s="124">
        <v>1800</v>
      </c>
      <c r="L148" s="112">
        <f t="shared" si="10"/>
        <v>14400</v>
      </c>
      <c r="M148" s="121">
        <v>2</v>
      </c>
      <c r="N148" s="112">
        <f t="shared" si="11"/>
        <v>3600</v>
      </c>
      <c r="O148" s="121">
        <v>2</v>
      </c>
      <c r="P148" s="112">
        <f t="shared" si="12"/>
        <v>3600</v>
      </c>
      <c r="Q148" s="121">
        <v>2</v>
      </c>
      <c r="R148" s="112">
        <f t="shared" si="13"/>
        <v>3600</v>
      </c>
      <c r="S148" s="121">
        <v>2</v>
      </c>
      <c r="T148" s="112">
        <f t="shared" si="14"/>
        <v>3600</v>
      </c>
      <c r="U148" s="122">
        <f t="shared" si="16"/>
        <v>14400</v>
      </c>
      <c r="V148" s="122">
        <f t="shared" si="17"/>
        <v>0</v>
      </c>
      <c r="W148" s="98"/>
      <c r="X148" s="98"/>
      <c r="Y148" s="98"/>
      <c r="Z148" s="98"/>
    </row>
    <row r="149" spans="1:26" ht="18.75" customHeight="1">
      <c r="A149" s="113" t="s">
        <v>368</v>
      </c>
      <c r="B149" s="108">
        <v>145</v>
      </c>
      <c r="C149" s="114" t="s">
        <v>382</v>
      </c>
      <c r="D149" s="115" t="s">
        <v>383</v>
      </c>
      <c r="E149" s="116">
        <v>7</v>
      </c>
      <c r="F149" s="117">
        <v>3</v>
      </c>
      <c r="G149" s="118">
        <v>7</v>
      </c>
      <c r="H149" s="123">
        <v>7</v>
      </c>
      <c r="I149" s="121">
        <v>1</v>
      </c>
      <c r="J149" s="120">
        <f t="shared" si="15"/>
        <v>6</v>
      </c>
      <c r="K149" s="124">
        <v>300</v>
      </c>
      <c r="L149" s="112">
        <f t="shared" si="10"/>
        <v>1800</v>
      </c>
      <c r="M149" s="121">
        <v>0</v>
      </c>
      <c r="N149" s="112">
        <f t="shared" si="11"/>
        <v>0</v>
      </c>
      <c r="O149" s="121">
        <v>2</v>
      </c>
      <c r="P149" s="112">
        <f t="shared" si="12"/>
        <v>600</v>
      </c>
      <c r="Q149" s="121">
        <v>2</v>
      </c>
      <c r="R149" s="112">
        <f t="shared" si="13"/>
        <v>600</v>
      </c>
      <c r="S149" s="121">
        <v>2</v>
      </c>
      <c r="T149" s="112">
        <f t="shared" si="14"/>
        <v>600</v>
      </c>
      <c r="U149" s="122">
        <f t="shared" si="16"/>
        <v>1800</v>
      </c>
      <c r="V149" s="122">
        <f t="shared" si="17"/>
        <v>0</v>
      </c>
      <c r="W149" s="98"/>
      <c r="X149" s="98"/>
      <c r="Y149" s="98"/>
      <c r="Z149" s="98"/>
    </row>
    <row r="150" spans="1:26" ht="18.75" customHeight="1">
      <c r="A150" s="113" t="s">
        <v>368</v>
      </c>
      <c r="B150" s="108">
        <v>146</v>
      </c>
      <c r="C150" s="114" t="s">
        <v>384</v>
      </c>
      <c r="D150" s="115" t="s">
        <v>383</v>
      </c>
      <c r="E150" s="116">
        <v>9</v>
      </c>
      <c r="F150" s="117">
        <v>6</v>
      </c>
      <c r="G150" s="118">
        <v>7</v>
      </c>
      <c r="H150" s="123">
        <v>8</v>
      </c>
      <c r="I150" s="121">
        <v>3</v>
      </c>
      <c r="J150" s="120">
        <f t="shared" si="15"/>
        <v>5</v>
      </c>
      <c r="K150" s="124">
        <v>475</v>
      </c>
      <c r="L150" s="112">
        <f t="shared" si="10"/>
        <v>2375</v>
      </c>
      <c r="M150" s="121"/>
      <c r="N150" s="112">
        <f t="shared" si="11"/>
        <v>0</v>
      </c>
      <c r="O150" s="121">
        <v>1</v>
      </c>
      <c r="P150" s="112">
        <f t="shared" si="12"/>
        <v>475</v>
      </c>
      <c r="Q150" s="121">
        <v>2</v>
      </c>
      <c r="R150" s="112">
        <f t="shared" si="13"/>
        <v>950</v>
      </c>
      <c r="S150" s="121">
        <v>2</v>
      </c>
      <c r="T150" s="112">
        <f t="shared" si="14"/>
        <v>950</v>
      </c>
      <c r="U150" s="122">
        <f t="shared" si="16"/>
        <v>2375</v>
      </c>
      <c r="V150" s="122">
        <f t="shared" si="17"/>
        <v>0</v>
      </c>
      <c r="W150" s="98"/>
      <c r="X150" s="98"/>
      <c r="Y150" s="98"/>
      <c r="Z150" s="98"/>
    </row>
    <row r="151" spans="1:26" ht="18.75" customHeight="1">
      <c r="A151" s="113" t="s">
        <v>368</v>
      </c>
      <c r="B151" s="108">
        <v>147</v>
      </c>
      <c r="C151" s="114" t="s">
        <v>385</v>
      </c>
      <c r="D151" s="115" t="s">
        <v>383</v>
      </c>
      <c r="E151" s="116">
        <v>5</v>
      </c>
      <c r="F151" s="117">
        <v>1</v>
      </c>
      <c r="G151" s="118">
        <v>5</v>
      </c>
      <c r="H151" s="123">
        <v>5</v>
      </c>
      <c r="I151" s="121">
        <v>2</v>
      </c>
      <c r="J151" s="120">
        <f t="shared" si="15"/>
        <v>3</v>
      </c>
      <c r="K151" s="124">
        <v>650</v>
      </c>
      <c r="L151" s="112">
        <f t="shared" si="10"/>
        <v>1950</v>
      </c>
      <c r="M151" s="121">
        <v>0</v>
      </c>
      <c r="N151" s="112">
        <f t="shared" si="11"/>
        <v>0</v>
      </c>
      <c r="O151" s="121">
        <v>1</v>
      </c>
      <c r="P151" s="112">
        <f t="shared" si="12"/>
        <v>650</v>
      </c>
      <c r="Q151" s="121">
        <v>1</v>
      </c>
      <c r="R151" s="112">
        <f t="shared" si="13"/>
        <v>650</v>
      </c>
      <c r="S151" s="121">
        <v>1</v>
      </c>
      <c r="T151" s="112">
        <f t="shared" si="14"/>
        <v>650</v>
      </c>
      <c r="U151" s="122">
        <f t="shared" si="16"/>
        <v>1950</v>
      </c>
      <c r="V151" s="122">
        <f t="shared" si="17"/>
        <v>0</v>
      </c>
      <c r="W151" s="98"/>
      <c r="X151" s="98"/>
      <c r="Y151" s="98"/>
      <c r="Z151" s="98"/>
    </row>
    <row r="152" spans="1:26" ht="18.75" customHeight="1">
      <c r="A152" s="113" t="s">
        <v>368</v>
      </c>
      <c r="B152" s="108">
        <v>148</v>
      </c>
      <c r="C152" s="114" t="s">
        <v>386</v>
      </c>
      <c r="D152" s="115" t="s">
        <v>383</v>
      </c>
      <c r="E152" s="116">
        <v>5</v>
      </c>
      <c r="F152" s="117">
        <v>3</v>
      </c>
      <c r="G152" s="118">
        <v>6</v>
      </c>
      <c r="H152" s="123">
        <v>5</v>
      </c>
      <c r="I152" s="121">
        <v>4</v>
      </c>
      <c r="J152" s="120">
        <f t="shared" si="15"/>
        <v>1</v>
      </c>
      <c r="K152" s="124">
        <v>850</v>
      </c>
      <c r="L152" s="112">
        <f t="shared" si="10"/>
        <v>850</v>
      </c>
      <c r="M152" s="121">
        <v>0</v>
      </c>
      <c r="N152" s="112">
        <f t="shared" si="11"/>
        <v>0</v>
      </c>
      <c r="O152" s="121">
        <v>0</v>
      </c>
      <c r="P152" s="112">
        <f t="shared" si="12"/>
        <v>0</v>
      </c>
      <c r="Q152" s="121">
        <v>0</v>
      </c>
      <c r="R152" s="112">
        <f t="shared" si="13"/>
        <v>0</v>
      </c>
      <c r="S152" s="121">
        <v>1</v>
      </c>
      <c r="T152" s="112">
        <f t="shared" si="14"/>
        <v>850</v>
      </c>
      <c r="U152" s="122">
        <f t="shared" si="16"/>
        <v>850</v>
      </c>
      <c r="V152" s="122">
        <f t="shared" si="17"/>
        <v>0</v>
      </c>
      <c r="W152" s="98"/>
      <c r="X152" s="98"/>
      <c r="Y152" s="98"/>
      <c r="Z152" s="98"/>
    </row>
    <row r="153" spans="1:26" ht="18.75" customHeight="1">
      <c r="A153" s="113" t="s">
        <v>368</v>
      </c>
      <c r="B153" s="108">
        <v>149</v>
      </c>
      <c r="C153" s="114" t="s">
        <v>387</v>
      </c>
      <c r="D153" s="115" t="s">
        <v>230</v>
      </c>
      <c r="E153" s="116">
        <v>8</v>
      </c>
      <c r="F153" s="117">
        <v>6</v>
      </c>
      <c r="G153" s="118">
        <v>6</v>
      </c>
      <c r="H153" s="123">
        <v>6</v>
      </c>
      <c r="I153" s="121">
        <v>3</v>
      </c>
      <c r="J153" s="120">
        <f t="shared" si="15"/>
        <v>3</v>
      </c>
      <c r="K153" s="124">
        <v>695.5</v>
      </c>
      <c r="L153" s="112">
        <f t="shared" ref="L153:L224" si="18">J153*K153</f>
        <v>2086.5</v>
      </c>
      <c r="M153" s="121">
        <v>0</v>
      </c>
      <c r="N153" s="112">
        <f t="shared" si="11"/>
        <v>0</v>
      </c>
      <c r="O153" s="121">
        <v>0</v>
      </c>
      <c r="P153" s="112">
        <f t="shared" si="12"/>
        <v>0</v>
      </c>
      <c r="Q153" s="121">
        <v>2</v>
      </c>
      <c r="R153" s="112">
        <f t="shared" si="13"/>
        <v>1391</v>
      </c>
      <c r="S153" s="121">
        <v>1</v>
      </c>
      <c r="T153" s="112">
        <f t="shared" si="14"/>
        <v>695.5</v>
      </c>
      <c r="U153" s="122">
        <f t="shared" si="16"/>
        <v>2086.5</v>
      </c>
      <c r="V153" s="122">
        <f t="shared" si="17"/>
        <v>0</v>
      </c>
      <c r="W153" s="98"/>
      <c r="X153" s="98"/>
      <c r="Y153" s="98"/>
      <c r="Z153" s="98"/>
    </row>
    <row r="154" spans="1:26" ht="18.75" customHeight="1">
      <c r="A154" s="113" t="s">
        <v>368</v>
      </c>
      <c r="B154" s="108">
        <v>150</v>
      </c>
      <c r="C154" s="114" t="s">
        <v>388</v>
      </c>
      <c r="D154" s="115" t="s">
        <v>25</v>
      </c>
      <c r="E154" s="116">
        <v>85</v>
      </c>
      <c r="F154" s="117">
        <v>10</v>
      </c>
      <c r="G154" s="118">
        <v>0</v>
      </c>
      <c r="H154" s="123">
        <v>40</v>
      </c>
      <c r="I154" s="121">
        <v>0</v>
      </c>
      <c r="J154" s="120">
        <f t="shared" si="15"/>
        <v>40</v>
      </c>
      <c r="K154" s="124">
        <v>600</v>
      </c>
      <c r="L154" s="112">
        <f t="shared" si="18"/>
        <v>24000</v>
      </c>
      <c r="M154" s="121">
        <v>10</v>
      </c>
      <c r="N154" s="112">
        <f t="shared" si="11"/>
        <v>6000</v>
      </c>
      <c r="O154" s="121">
        <v>10</v>
      </c>
      <c r="P154" s="112">
        <f t="shared" si="12"/>
        <v>6000</v>
      </c>
      <c r="Q154" s="121">
        <v>10</v>
      </c>
      <c r="R154" s="112">
        <f t="shared" si="13"/>
        <v>6000</v>
      </c>
      <c r="S154" s="121">
        <v>10</v>
      </c>
      <c r="T154" s="112">
        <f t="shared" si="14"/>
        <v>6000</v>
      </c>
      <c r="U154" s="122">
        <f t="shared" si="16"/>
        <v>24000</v>
      </c>
      <c r="V154" s="122">
        <f t="shared" si="17"/>
        <v>0</v>
      </c>
      <c r="W154" s="98"/>
      <c r="X154" s="98"/>
      <c r="Y154" s="98"/>
      <c r="Z154" s="98"/>
    </row>
    <row r="155" spans="1:26" ht="18.75" customHeight="1">
      <c r="A155" s="113" t="s">
        <v>368</v>
      </c>
      <c r="B155" s="108">
        <v>151</v>
      </c>
      <c r="C155" s="114" t="s">
        <v>389</v>
      </c>
      <c r="D155" s="115" t="s">
        <v>21</v>
      </c>
      <c r="E155" s="116" t="s">
        <v>269</v>
      </c>
      <c r="F155" s="117">
        <v>5</v>
      </c>
      <c r="G155" s="118">
        <v>3</v>
      </c>
      <c r="H155" s="123">
        <v>4</v>
      </c>
      <c r="I155" s="121">
        <v>0</v>
      </c>
      <c r="J155" s="120">
        <f>H155-I155</f>
        <v>4</v>
      </c>
      <c r="K155" s="124">
        <v>850</v>
      </c>
      <c r="L155" s="112">
        <f t="shared" si="18"/>
        <v>3400</v>
      </c>
      <c r="M155" s="121">
        <v>1</v>
      </c>
      <c r="N155" s="112">
        <f t="shared" si="11"/>
        <v>850</v>
      </c>
      <c r="O155" s="121">
        <v>1</v>
      </c>
      <c r="P155" s="112">
        <f t="shared" si="12"/>
        <v>850</v>
      </c>
      <c r="Q155" s="121">
        <v>1</v>
      </c>
      <c r="R155" s="112">
        <f t="shared" si="13"/>
        <v>850</v>
      </c>
      <c r="S155" s="121">
        <v>1</v>
      </c>
      <c r="T155" s="112">
        <f t="shared" si="14"/>
        <v>850</v>
      </c>
      <c r="U155" s="122">
        <f t="shared" si="16"/>
        <v>3400</v>
      </c>
      <c r="V155" s="122">
        <f t="shared" si="17"/>
        <v>0</v>
      </c>
      <c r="W155" s="98"/>
      <c r="X155" s="98"/>
      <c r="Y155" s="98"/>
      <c r="Z155" s="98"/>
    </row>
    <row r="156" spans="1:26" ht="18.75" customHeight="1">
      <c r="A156" s="113" t="s">
        <v>368</v>
      </c>
      <c r="B156" s="108">
        <v>152</v>
      </c>
      <c r="C156" s="114" t="s">
        <v>390</v>
      </c>
      <c r="D156" s="115" t="s">
        <v>21</v>
      </c>
      <c r="E156" s="116">
        <v>0</v>
      </c>
      <c r="F156" s="117">
        <v>0</v>
      </c>
      <c r="G156" s="118">
        <v>0</v>
      </c>
      <c r="H156" s="123">
        <v>1</v>
      </c>
      <c r="I156" s="121">
        <v>0</v>
      </c>
      <c r="J156" s="120">
        <f t="shared" ref="J156:J221" si="19">H156-I156</f>
        <v>1</v>
      </c>
      <c r="K156" s="124">
        <v>7800</v>
      </c>
      <c r="L156" s="112">
        <f t="shared" si="18"/>
        <v>7800</v>
      </c>
      <c r="M156" s="121">
        <v>1</v>
      </c>
      <c r="N156" s="112">
        <f t="shared" si="11"/>
        <v>7800</v>
      </c>
      <c r="O156" s="121">
        <v>0</v>
      </c>
      <c r="P156" s="112">
        <f t="shared" si="12"/>
        <v>0</v>
      </c>
      <c r="Q156" s="121">
        <v>0</v>
      </c>
      <c r="R156" s="112">
        <f t="shared" si="13"/>
        <v>0</v>
      </c>
      <c r="S156" s="121">
        <v>0</v>
      </c>
      <c r="T156" s="112">
        <f t="shared" si="14"/>
        <v>0</v>
      </c>
      <c r="U156" s="122">
        <f t="shared" si="16"/>
        <v>7800</v>
      </c>
      <c r="V156" s="122">
        <f t="shared" si="17"/>
        <v>0</v>
      </c>
      <c r="W156" s="98"/>
      <c r="X156" s="98"/>
      <c r="Y156" s="98"/>
      <c r="Z156" s="98"/>
    </row>
    <row r="157" spans="1:26" ht="18.75" customHeight="1">
      <c r="A157" s="113" t="s">
        <v>368</v>
      </c>
      <c r="B157" s="108">
        <v>153</v>
      </c>
      <c r="C157" s="113" t="s">
        <v>391</v>
      </c>
      <c r="D157" s="100" t="s">
        <v>21</v>
      </c>
      <c r="E157" s="116">
        <v>4</v>
      </c>
      <c r="F157" s="117">
        <v>1</v>
      </c>
      <c r="G157" s="118">
        <v>3</v>
      </c>
      <c r="H157" s="129">
        <v>10</v>
      </c>
      <c r="I157" s="121">
        <v>0</v>
      </c>
      <c r="J157" s="120">
        <f t="shared" si="19"/>
        <v>10</v>
      </c>
      <c r="K157" s="137">
        <v>850</v>
      </c>
      <c r="L157" s="112">
        <f t="shared" si="18"/>
        <v>8500</v>
      </c>
      <c r="M157" s="121">
        <v>3</v>
      </c>
      <c r="N157" s="112">
        <f t="shared" si="11"/>
        <v>2550</v>
      </c>
      <c r="O157" s="121">
        <v>2</v>
      </c>
      <c r="P157" s="112">
        <f t="shared" si="12"/>
        <v>1700</v>
      </c>
      <c r="Q157" s="121">
        <v>3</v>
      </c>
      <c r="R157" s="112">
        <f t="shared" si="13"/>
        <v>2550</v>
      </c>
      <c r="S157" s="121">
        <v>2</v>
      </c>
      <c r="T157" s="112">
        <f t="shared" si="14"/>
        <v>1700</v>
      </c>
      <c r="U157" s="122">
        <f t="shared" si="16"/>
        <v>8500</v>
      </c>
      <c r="V157" s="122">
        <f t="shared" si="17"/>
        <v>0</v>
      </c>
      <c r="W157" s="98"/>
      <c r="X157" s="98"/>
      <c r="Y157" s="98"/>
      <c r="Z157" s="98"/>
    </row>
    <row r="158" spans="1:26" ht="18.75" customHeight="1">
      <c r="A158" s="113" t="s">
        <v>368</v>
      </c>
      <c r="B158" s="108">
        <v>154</v>
      </c>
      <c r="C158" s="113" t="s">
        <v>392</v>
      </c>
      <c r="D158" s="100" t="s">
        <v>41</v>
      </c>
      <c r="E158" s="116"/>
      <c r="F158" s="117">
        <v>2</v>
      </c>
      <c r="G158" s="118">
        <v>1</v>
      </c>
      <c r="H158" s="129">
        <v>4</v>
      </c>
      <c r="I158" s="121">
        <v>1</v>
      </c>
      <c r="J158" s="120">
        <f t="shared" si="19"/>
        <v>3</v>
      </c>
      <c r="K158" s="137">
        <v>7060</v>
      </c>
      <c r="L158" s="112">
        <f t="shared" si="18"/>
        <v>21180</v>
      </c>
      <c r="M158" s="121">
        <v>0</v>
      </c>
      <c r="N158" s="112">
        <f t="shared" si="11"/>
        <v>0</v>
      </c>
      <c r="O158" s="121">
        <v>1</v>
      </c>
      <c r="P158" s="112">
        <f t="shared" si="12"/>
        <v>7060</v>
      </c>
      <c r="Q158" s="121">
        <v>1</v>
      </c>
      <c r="R158" s="112">
        <f t="shared" si="13"/>
        <v>7060</v>
      </c>
      <c r="S158" s="121">
        <v>1</v>
      </c>
      <c r="T158" s="112">
        <f>S158*K158</f>
        <v>7060</v>
      </c>
      <c r="U158" s="122">
        <f t="shared" si="16"/>
        <v>21180</v>
      </c>
      <c r="V158" s="122">
        <f t="shared" si="17"/>
        <v>0</v>
      </c>
      <c r="W158" s="98"/>
      <c r="X158" s="98"/>
      <c r="Y158" s="98"/>
      <c r="Z158" s="98"/>
    </row>
    <row r="159" spans="1:26" ht="18.75" customHeight="1">
      <c r="A159" s="113" t="s">
        <v>368</v>
      </c>
      <c r="B159" s="108">
        <v>155</v>
      </c>
      <c r="C159" s="113" t="s">
        <v>393</v>
      </c>
      <c r="D159" s="100"/>
      <c r="E159" s="116"/>
      <c r="F159" s="117"/>
      <c r="G159" s="118">
        <v>2</v>
      </c>
      <c r="H159" s="129">
        <v>2</v>
      </c>
      <c r="I159" s="121">
        <v>0</v>
      </c>
      <c r="J159" s="120">
        <f t="shared" si="19"/>
        <v>2</v>
      </c>
      <c r="K159" s="137">
        <v>428</v>
      </c>
      <c r="L159" s="112">
        <f t="shared" si="18"/>
        <v>856</v>
      </c>
      <c r="M159" s="121">
        <v>1</v>
      </c>
      <c r="N159" s="112">
        <f t="shared" si="11"/>
        <v>428</v>
      </c>
      <c r="O159" s="121">
        <v>1</v>
      </c>
      <c r="P159" s="112">
        <f t="shared" si="12"/>
        <v>428</v>
      </c>
      <c r="Q159" s="121">
        <v>0</v>
      </c>
      <c r="R159" s="112">
        <f t="shared" si="13"/>
        <v>0</v>
      </c>
      <c r="S159" s="121">
        <v>0</v>
      </c>
      <c r="T159" s="112">
        <f>S159*K159</f>
        <v>0</v>
      </c>
      <c r="U159" s="122">
        <f t="shared" si="16"/>
        <v>856</v>
      </c>
      <c r="V159" s="122">
        <f t="shared" si="17"/>
        <v>0</v>
      </c>
      <c r="W159" s="98"/>
      <c r="X159" s="98"/>
      <c r="Y159" s="98"/>
      <c r="Z159" s="98"/>
    </row>
    <row r="160" spans="1:26" ht="18.75" customHeight="1">
      <c r="A160" s="113" t="s">
        <v>368</v>
      </c>
      <c r="B160" s="108">
        <v>156</v>
      </c>
      <c r="C160" s="113" t="s">
        <v>394</v>
      </c>
      <c r="D160" s="100" t="s">
        <v>225</v>
      </c>
      <c r="E160" s="116"/>
      <c r="F160" s="117"/>
      <c r="G160" s="118">
        <v>1</v>
      </c>
      <c r="H160" s="129">
        <v>1</v>
      </c>
      <c r="I160" s="121">
        <v>0</v>
      </c>
      <c r="J160" s="120">
        <f t="shared" si="19"/>
        <v>1</v>
      </c>
      <c r="K160" s="137">
        <v>1610</v>
      </c>
      <c r="L160" s="112">
        <f t="shared" si="18"/>
        <v>1610</v>
      </c>
      <c r="M160" s="121">
        <v>0</v>
      </c>
      <c r="N160" s="112">
        <f t="shared" si="11"/>
        <v>0</v>
      </c>
      <c r="O160" s="121">
        <v>0</v>
      </c>
      <c r="P160" s="112">
        <f t="shared" si="12"/>
        <v>0</v>
      </c>
      <c r="Q160" s="121">
        <v>1</v>
      </c>
      <c r="R160" s="112">
        <f t="shared" si="13"/>
        <v>1610</v>
      </c>
      <c r="S160" s="121">
        <v>0</v>
      </c>
      <c r="T160" s="112">
        <f>S160*K160</f>
        <v>0</v>
      </c>
      <c r="U160" s="122">
        <f t="shared" si="16"/>
        <v>1610</v>
      </c>
      <c r="V160" s="122">
        <f t="shared" si="17"/>
        <v>0</v>
      </c>
      <c r="W160" s="98"/>
      <c r="X160" s="98"/>
      <c r="Y160" s="98"/>
      <c r="Z160" s="98"/>
    </row>
    <row r="161" spans="1:26" ht="18.75" customHeight="1">
      <c r="A161" s="113" t="s">
        <v>395</v>
      </c>
      <c r="B161" s="108">
        <v>157</v>
      </c>
      <c r="C161" s="156" t="s">
        <v>396</v>
      </c>
      <c r="D161" s="157" t="s">
        <v>288</v>
      </c>
      <c r="E161" s="116">
        <v>3</v>
      </c>
      <c r="F161" s="117">
        <v>2</v>
      </c>
      <c r="G161" s="118">
        <v>1</v>
      </c>
      <c r="H161" s="158">
        <v>2</v>
      </c>
      <c r="I161" s="121">
        <v>0</v>
      </c>
      <c r="J161" s="120">
        <f t="shared" si="19"/>
        <v>2</v>
      </c>
      <c r="K161" s="159">
        <v>12500</v>
      </c>
      <c r="L161" s="112">
        <f t="shared" si="18"/>
        <v>25000</v>
      </c>
      <c r="M161" s="121">
        <v>0</v>
      </c>
      <c r="N161" s="112">
        <f t="shared" si="11"/>
        <v>0</v>
      </c>
      <c r="O161" s="121">
        <v>1</v>
      </c>
      <c r="P161" s="112">
        <f t="shared" si="12"/>
        <v>12500</v>
      </c>
      <c r="Q161" s="121">
        <v>0</v>
      </c>
      <c r="R161" s="112">
        <f t="shared" si="13"/>
        <v>0</v>
      </c>
      <c r="S161" s="121">
        <v>1</v>
      </c>
      <c r="T161" s="112">
        <f t="shared" si="14"/>
        <v>12500</v>
      </c>
      <c r="U161" s="122">
        <f t="shared" si="16"/>
        <v>25000</v>
      </c>
      <c r="V161" s="122">
        <f t="shared" si="17"/>
        <v>0</v>
      </c>
      <c r="W161" s="98"/>
      <c r="X161" s="98"/>
      <c r="Y161" s="98"/>
      <c r="Z161" s="98"/>
    </row>
    <row r="162" spans="1:26" ht="18.75" customHeight="1">
      <c r="A162" s="113" t="s">
        <v>395</v>
      </c>
      <c r="B162" s="108">
        <v>158</v>
      </c>
      <c r="C162" s="114" t="s">
        <v>397</v>
      </c>
      <c r="D162" s="115" t="s">
        <v>25</v>
      </c>
      <c r="E162" s="116">
        <v>1</v>
      </c>
      <c r="F162" s="117">
        <v>1</v>
      </c>
      <c r="G162" s="118">
        <v>0</v>
      </c>
      <c r="H162" s="123">
        <v>2</v>
      </c>
      <c r="I162" s="121">
        <v>0</v>
      </c>
      <c r="J162" s="120">
        <f t="shared" si="19"/>
        <v>2</v>
      </c>
      <c r="K162" s="124">
        <v>1650</v>
      </c>
      <c r="L162" s="112">
        <f t="shared" si="18"/>
        <v>3300</v>
      </c>
      <c r="M162" s="121">
        <v>0</v>
      </c>
      <c r="N162" s="112">
        <f t="shared" si="11"/>
        <v>0</v>
      </c>
      <c r="O162" s="121">
        <v>1</v>
      </c>
      <c r="P162" s="112">
        <f t="shared" si="12"/>
        <v>1650</v>
      </c>
      <c r="Q162" s="121">
        <v>0</v>
      </c>
      <c r="R162" s="112">
        <f t="shared" si="13"/>
        <v>0</v>
      </c>
      <c r="S162" s="121">
        <v>1</v>
      </c>
      <c r="T162" s="112">
        <f t="shared" si="14"/>
        <v>1650</v>
      </c>
      <c r="U162" s="122">
        <f t="shared" si="16"/>
        <v>3300</v>
      </c>
      <c r="V162" s="122">
        <f t="shared" si="17"/>
        <v>0</v>
      </c>
      <c r="W162" s="98"/>
      <c r="X162" s="98"/>
      <c r="Y162" s="98"/>
      <c r="Z162" s="98"/>
    </row>
    <row r="163" spans="1:26" ht="18.75" customHeight="1">
      <c r="A163" s="113" t="s">
        <v>395</v>
      </c>
      <c r="B163" s="108">
        <v>159</v>
      </c>
      <c r="C163" s="114" t="s">
        <v>398</v>
      </c>
      <c r="D163" s="115" t="s">
        <v>25</v>
      </c>
      <c r="E163" s="116">
        <v>5</v>
      </c>
      <c r="F163" s="117">
        <v>0</v>
      </c>
      <c r="G163" s="118">
        <v>15</v>
      </c>
      <c r="H163" s="123">
        <v>10</v>
      </c>
      <c r="I163" s="121">
        <v>0</v>
      </c>
      <c r="J163" s="120">
        <f t="shared" si="19"/>
        <v>10</v>
      </c>
      <c r="K163" s="124">
        <v>150</v>
      </c>
      <c r="L163" s="112">
        <f t="shared" si="18"/>
        <v>1500</v>
      </c>
      <c r="M163" s="121">
        <v>0</v>
      </c>
      <c r="N163" s="112">
        <f t="shared" si="11"/>
        <v>0</v>
      </c>
      <c r="O163" s="121">
        <v>5</v>
      </c>
      <c r="P163" s="112">
        <f t="shared" si="12"/>
        <v>750</v>
      </c>
      <c r="Q163" s="121">
        <v>0</v>
      </c>
      <c r="R163" s="112">
        <f t="shared" si="13"/>
        <v>0</v>
      </c>
      <c r="S163" s="121">
        <v>5</v>
      </c>
      <c r="T163" s="112">
        <f t="shared" si="14"/>
        <v>750</v>
      </c>
      <c r="U163" s="122">
        <f t="shared" si="16"/>
        <v>1500</v>
      </c>
      <c r="V163" s="122">
        <f t="shared" si="17"/>
        <v>0</v>
      </c>
      <c r="W163" s="98"/>
      <c r="X163" s="98"/>
      <c r="Y163" s="98"/>
      <c r="Z163" s="98"/>
    </row>
    <row r="164" spans="1:26" ht="18.75" customHeight="1">
      <c r="A164" s="113" t="s">
        <v>395</v>
      </c>
      <c r="B164" s="108">
        <v>160</v>
      </c>
      <c r="C164" s="114" t="s">
        <v>399</v>
      </c>
      <c r="D164" s="115" t="s">
        <v>293</v>
      </c>
      <c r="E164" s="116">
        <v>27</v>
      </c>
      <c r="F164" s="117">
        <v>22</v>
      </c>
      <c r="G164" s="118">
        <v>29</v>
      </c>
      <c r="H164" s="123">
        <v>30</v>
      </c>
      <c r="I164" s="121">
        <v>5</v>
      </c>
      <c r="J164" s="120">
        <f t="shared" si="19"/>
        <v>25</v>
      </c>
      <c r="K164" s="124">
        <v>1498</v>
      </c>
      <c r="L164" s="112">
        <f t="shared" si="18"/>
        <v>37450</v>
      </c>
      <c r="M164" s="121">
        <v>10</v>
      </c>
      <c r="N164" s="112">
        <f t="shared" ref="N164:N229" si="20">M164*K164</f>
        <v>14980</v>
      </c>
      <c r="O164" s="121">
        <v>5</v>
      </c>
      <c r="P164" s="112">
        <f t="shared" ref="P164:P229" si="21">O164*K164</f>
        <v>7490</v>
      </c>
      <c r="Q164" s="121">
        <v>5</v>
      </c>
      <c r="R164" s="112">
        <f t="shared" ref="R164:R229" si="22">Q164*K164</f>
        <v>7490</v>
      </c>
      <c r="S164" s="121">
        <v>5</v>
      </c>
      <c r="T164" s="160">
        <f t="shared" ref="T164:T229" si="23">S164*K164</f>
        <v>7490</v>
      </c>
      <c r="U164" s="122">
        <f t="shared" si="16"/>
        <v>37450</v>
      </c>
      <c r="V164" s="122">
        <f t="shared" si="17"/>
        <v>0</v>
      </c>
      <c r="W164" s="98"/>
      <c r="X164" s="98"/>
      <c r="Y164" s="98"/>
      <c r="Z164" s="98"/>
    </row>
    <row r="165" spans="1:26" ht="18.75" customHeight="1">
      <c r="A165" s="113" t="s">
        <v>395</v>
      </c>
      <c r="B165" s="108">
        <v>161</v>
      </c>
      <c r="C165" s="114" t="s">
        <v>400</v>
      </c>
      <c r="D165" s="115" t="s">
        <v>356</v>
      </c>
      <c r="E165" s="116">
        <v>0</v>
      </c>
      <c r="F165" s="117">
        <v>0</v>
      </c>
      <c r="G165" s="118">
        <v>0</v>
      </c>
      <c r="H165" s="123">
        <v>2</v>
      </c>
      <c r="I165" s="121">
        <v>0</v>
      </c>
      <c r="J165" s="120">
        <f t="shared" si="19"/>
        <v>2</v>
      </c>
      <c r="K165" s="124">
        <v>900</v>
      </c>
      <c r="L165" s="112">
        <f t="shared" si="18"/>
        <v>1800</v>
      </c>
      <c r="M165" s="121">
        <v>1</v>
      </c>
      <c r="N165" s="112">
        <f t="shared" si="20"/>
        <v>900</v>
      </c>
      <c r="O165" s="121">
        <v>0</v>
      </c>
      <c r="P165" s="112">
        <f t="shared" si="21"/>
        <v>0</v>
      </c>
      <c r="Q165" s="121">
        <v>1</v>
      </c>
      <c r="R165" s="112">
        <f t="shared" si="22"/>
        <v>900</v>
      </c>
      <c r="S165" s="121">
        <v>0</v>
      </c>
      <c r="T165" s="112">
        <f t="shared" si="23"/>
        <v>0</v>
      </c>
      <c r="U165" s="122">
        <f t="shared" si="16"/>
        <v>1800</v>
      </c>
      <c r="V165" s="122">
        <f t="shared" si="17"/>
        <v>0</v>
      </c>
      <c r="W165" s="98"/>
      <c r="X165" s="98"/>
      <c r="Y165" s="98"/>
      <c r="Z165" s="98"/>
    </row>
    <row r="166" spans="1:26" ht="18.75" customHeight="1">
      <c r="A166" s="114" t="s">
        <v>395</v>
      </c>
      <c r="B166" s="108">
        <v>162</v>
      </c>
      <c r="C166" s="114" t="s">
        <v>401</v>
      </c>
      <c r="D166" s="115" t="s">
        <v>356</v>
      </c>
      <c r="E166" s="116">
        <v>18</v>
      </c>
      <c r="F166" s="117">
        <v>12</v>
      </c>
      <c r="G166" s="118">
        <v>15</v>
      </c>
      <c r="H166" s="123">
        <v>15</v>
      </c>
      <c r="I166" s="121">
        <v>5</v>
      </c>
      <c r="J166" s="120">
        <f t="shared" si="19"/>
        <v>10</v>
      </c>
      <c r="K166" s="124">
        <v>900</v>
      </c>
      <c r="L166" s="112">
        <f t="shared" si="18"/>
        <v>9000</v>
      </c>
      <c r="M166" s="121">
        <v>0</v>
      </c>
      <c r="N166" s="112">
        <f t="shared" si="20"/>
        <v>0</v>
      </c>
      <c r="O166" s="121">
        <v>3</v>
      </c>
      <c r="P166" s="112">
        <f t="shared" si="21"/>
        <v>2700</v>
      </c>
      <c r="Q166" s="121">
        <v>3</v>
      </c>
      <c r="R166" s="112">
        <f t="shared" si="22"/>
        <v>2700</v>
      </c>
      <c r="S166" s="121">
        <v>4</v>
      </c>
      <c r="T166" s="112">
        <f t="shared" si="23"/>
        <v>3600</v>
      </c>
      <c r="U166" s="122">
        <f t="shared" si="16"/>
        <v>9000</v>
      </c>
      <c r="V166" s="122">
        <f t="shared" si="17"/>
        <v>0</v>
      </c>
      <c r="W166" s="98"/>
      <c r="X166" s="98"/>
      <c r="Y166" s="98"/>
      <c r="Z166" s="98"/>
    </row>
    <row r="167" spans="1:26" ht="18.75" customHeight="1">
      <c r="A167" s="113" t="s">
        <v>395</v>
      </c>
      <c r="B167" s="108">
        <v>163</v>
      </c>
      <c r="C167" s="114" t="s">
        <v>402</v>
      </c>
      <c r="D167" s="115" t="s">
        <v>356</v>
      </c>
      <c r="E167" s="116">
        <v>34</v>
      </c>
      <c r="F167" s="117">
        <v>32</v>
      </c>
      <c r="G167" s="118">
        <v>31</v>
      </c>
      <c r="H167" s="123">
        <v>32</v>
      </c>
      <c r="I167" s="121">
        <v>5</v>
      </c>
      <c r="J167" s="120">
        <f t="shared" si="19"/>
        <v>27</v>
      </c>
      <c r="K167" s="124">
        <v>900</v>
      </c>
      <c r="L167" s="112">
        <f t="shared" si="18"/>
        <v>24300</v>
      </c>
      <c r="M167" s="121">
        <v>3</v>
      </c>
      <c r="N167" s="112">
        <f t="shared" si="20"/>
        <v>2700</v>
      </c>
      <c r="O167" s="121">
        <v>8</v>
      </c>
      <c r="P167" s="112">
        <f t="shared" si="21"/>
        <v>7200</v>
      </c>
      <c r="Q167" s="121">
        <v>8</v>
      </c>
      <c r="R167" s="112">
        <f t="shared" si="22"/>
        <v>7200</v>
      </c>
      <c r="S167" s="121">
        <v>8</v>
      </c>
      <c r="T167" s="112">
        <f t="shared" si="23"/>
        <v>7200</v>
      </c>
      <c r="U167" s="122">
        <f t="shared" si="16"/>
        <v>24300</v>
      </c>
      <c r="V167" s="122">
        <f t="shared" si="17"/>
        <v>0</v>
      </c>
      <c r="W167" s="98"/>
      <c r="X167" s="98"/>
      <c r="Y167" s="98"/>
      <c r="Z167" s="98"/>
    </row>
    <row r="168" spans="1:26" ht="18.75" customHeight="1">
      <c r="A168" s="113" t="s">
        <v>395</v>
      </c>
      <c r="B168" s="108">
        <v>164</v>
      </c>
      <c r="C168" s="114" t="s">
        <v>403</v>
      </c>
      <c r="D168" s="115" t="s">
        <v>356</v>
      </c>
      <c r="E168" s="116">
        <v>32</v>
      </c>
      <c r="F168" s="117">
        <v>33</v>
      </c>
      <c r="G168" s="118">
        <v>32</v>
      </c>
      <c r="H168" s="123">
        <v>32</v>
      </c>
      <c r="I168" s="121">
        <v>5</v>
      </c>
      <c r="J168" s="120">
        <f t="shared" si="19"/>
        <v>27</v>
      </c>
      <c r="K168" s="124">
        <v>900</v>
      </c>
      <c r="L168" s="112">
        <f t="shared" si="18"/>
        <v>24300</v>
      </c>
      <c r="M168" s="121">
        <v>3</v>
      </c>
      <c r="N168" s="112">
        <f t="shared" si="20"/>
        <v>2700</v>
      </c>
      <c r="O168" s="121">
        <v>8</v>
      </c>
      <c r="P168" s="112">
        <f t="shared" si="21"/>
        <v>7200</v>
      </c>
      <c r="Q168" s="121">
        <v>8</v>
      </c>
      <c r="R168" s="112">
        <f t="shared" si="22"/>
        <v>7200</v>
      </c>
      <c r="S168" s="121">
        <v>8</v>
      </c>
      <c r="T168" s="112">
        <f t="shared" si="23"/>
        <v>7200</v>
      </c>
      <c r="U168" s="122">
        <f t="shared" si="16"/>
        <v>24300</v>
      </c>
      <c r="V168" s="122">
        <f t="shared" si="17"/>
        <v>0</v>
      </c>
      <c r="W168" s="98"/>
      <c r="X168" s="98"/>
      <c r="Y168" s="98"/>
      <c r="Z168" s="98"/>
    </row>
    <row r="169" spans="1:26" ht="18.75" customHeight="1">
      <c r="A169" s="113" t="s">
        <v>395</v>
      </c>
      <c r="B169" s="108">
        <v>165</v>
      </c>
      <c r="C169" s="114" t="s">
        <v>404</v>
      </c>
      <c r="D169" s="115" t="s">
        <v>356</v>
      </c>
      <c r="E169" s="116">
        <v>15</v>
      </c>
      <c r="F169" s="117">
        <v>12</v>
      </c>
      <c r="G169" s="118">
        <v>12</v>
      </c>
      <c r="H169" s="123">
        <v>12</v>
      </c>
      <c r="I169" s="121">
        <v>0</v>
      </c>
      <c r="J169" s="120">
        <f t="shared" si="19"/>
        <v>12</v>
      </c>
      <c r="K169" s="124">
        <v>900</v>
      </c>
      <c r="L169" s="112">
        <f t="shared" si="18"/>
        <v>10800</v>
      </c>
      <c r="M169" s="121">
        <v>3</v>
      </c>
      <c r="N169" s="112">
        <f t="shared" si="20"/>
        <v>2700</v>
      </c>
      <c r="O169" s="121">
        <v>3</v>
      </c>
      <c r="P169" s="112">
        <f t="shared" si="21"/>
        <v>2700</v>
      </c>
      <c r="Q169" s="121">
        <v>3</v>
      </c>
      <c r="R169" s="112">
        <f t="shared" si="22"/>
        <v>2700</v>
      </c>
      <c r="S169" s="121">
        <v>3</v>
      </c>
      <c r="T169" s="112">
        <f t="shared" si="23"/>
        <v>2700</v>
      </c>
      <c r="U169" s="122">
        <f t="shared" si="16"/>
        <v>10800</v>
      </c>
      <c r="V169" s="122">
        <f t="shared" si="17"/>
        <v>0</v>
      </c>
      <c r="W169" s="98"/>
      <c r="X169" s="98"/>
      <c r="Y169" s="98"/>
      <c r="Z169" s="98"/>
    </row>
    <row r="170" spans="1:26" ht="18.75" customHeight="1">
      <c r="A170" s="113" t="s">
        <v>395</v>
      </c>
      <c r="B170" s="108">
        <v>166</v>
      </c>
      <c r="C170" s="114" t="s">
        <v>405</v>
      </c>
      <c r="D170" s="115" t="s">
        <v>356</v>
      </c>
      <c r="E170" s="116">
        <v>0</v>
      </c>
      <c r="F170" s="117">
        <v>0</v>
      </c>
      <c r="G170" s="118">
        <v>0</v>
      </c>
      <c r="H170" s="123">
        <v>2</v>
      </c>
      <c r="I170" s="121">
        <v>0</v>
      </c>
      <c r="J170" s="120">
        <f t="shared" si="19"/>
        <v>2</v>
      </c>
      <c r="K170" s="124">
        <v>900</v>
      </c>
      <c r="L170" s="112">
        <f t="shared" si="18"/>
        <v>1800</v>
      </c>
      <c r="M170" s="121">
        <v>1</v>
      </c>
      <c r="N170" s="112">
        <f t="shared" si="20"/>
        <v>900</v>
      </c>
      <c r="O170" s="121">
        <v>0</v>
      </c>
      <c r="P170" s="112">
        <f t="shared" si="21"/>
        <v>0</v>
      </c>
      <c r="Q170" s="121">
        <v>1</v>
      </c>
      <c r="R170" s="112">
        <f t="shared" si="22"/>
        <v>900</v>
      </c>
      <c r="S170" s="121">
        <v>0</v>
      </c>
      <c r="T170" s="112">
        <f t="shared" si="23"/>
        <v>0</v>
      </c>
      <c r="U170" s="122">
        <f t="shared" si="16"/>
        <v>1800</v>
      </c>
      <c r="V170" s="122">
        <f t="shared" si="17"/>
        <v>0</v>
      </c>
      <c r="W170" s="98"/>
      <c r="X170" s="98"/>
      <c r="Y170" s="98"/>
      <c r="Z170" s="98"/>
    </row>
    <row r="171" spans="1:26" ht="18.75" customHeight="1">
      <c r="A171" s="113" t="s">
        <v>395</v>
      </c>
      <c r="B171" s="108">
        <v>167</v>
      </c>
      <c r="C171" s="114" t="s">
        <v>406</v>
      </c>
      <c r="D171" s="115" t="s">
        <v>356</v>
      </c>
      <c r="E171" s="116"/>
      <c r="F171" s="117"/>
      <c r="G171" s="118">
        <v>12</v>
      </c>
      <c r="H171" s="123">
        <v>12</v>
      </c>
      <c r="I171" s="121">
        <v>6</v>
      </c>
      <c r="J171" s="120">
        <f t="shared" si="19"/>
        <v>6</v>
      </c>
      <c r="K171" s="124">
        <v>630</v>
      </c>
      <c r="L171" s="112">
        <f t="shared" si="18"/>
        <v>3780</v>
      </c>
      <c r="M171" s="121">
        <v>0</v>
      </c>
      <c r="N171" s="112">
        <f t="shared" si="20"/>
        <v>0</v>
      </c>
      <c r="O171" s="121">
        <v>0</v>
      </c>
      <c r="P171" s="112">
        <f t="shared" si="21"/>
        <v>0</v>
      </c>
      <c r="Q171" s="121">
        <v>3</v>
      </c>
      <c r="R171" s="112">
        <f t="shared" si="22"/>
        <v>1890</v>
      </c>
      <c r="S171" s="121">
        <v>3</v>
      </c>
      <c r="T171" s="112">
        <f t="shared" si="23"/>
        <v>1890</v>
      </c>
      <c r="U171" s="122">
        <f t="shared" si="16"/>
        <v>3780</v>
      </c>
      <c r="V171" s="122">
        <f t="shared" si="17"/>
        <v>0</v>
      </c>
      <c r="W171" s="98"/>
      <c r="X171" s="98"/>
      <c r="Y171" s="98"/>
      <c r="Z171" s="98"/>
    </row>
    <row r="172" spans="1:26" ht="18.75" customHeight="1">
      <c r="A172" s="113" t="s">
        <v>395</v>
      </c>
      <c r="B172" s="108">
        <v>168</v>
      </c>
      <c r="C172" s="114" t="s">
        <v>407</v>
      </c>
      <c r="D172" s="115" t="s">
        <v>288</v>
      </c>
      <c r="E172" s="116">
        <v>3</v>
      </c>
      <c r="F172" s="117">
        <v>0</v>
      </c>
      <c r="G172" s="118">
        <v>4</v>
      </c>
      <c r="H172" s="123">
        <v>4</v>
      </c>
      <c r="I172" s="121">
        <v>1</v>
      </c>
      <c r="J172" s="120">
        <f t="shared" si="19"/>
        <v>3</v>
      </c>
      <c r="K172" s="124">
        <v>1337.5</v>
      </c>
      <c r="L172" s="112">
        <f t="shared" si="18"/>
        <v>4012.5</v>
      </c>
      <c r="M172" s="121">
        <v>0</v>
      </c>
      <c r="N172" s="112">
        <f t="shared" si="20"/>
        <v>0</v>
      </c>
      <c r="O172" s="121">
        <v>1</v>
      </c>
      <c r="P172" s="112">
        <f t="shared" si="21"/>
        <v>1337.5</v>
      </c>
      <c r="Q172" s="121">
        <v>1</v>
      </c>
      <c r="R172" s="112">
        <f t="shared" si="22"/>
        <v>1337.5</v>
      </c>
      <c r="S172" s="121">
        <v>1</v>
      </c>
      <c r="T172" s="112">
        <f t="shared" si="23"/>
        <v>1337.5</v>
      </c>
      <c r="U172" s="122">
        <f t="shared" si="16"/>
        <v>4012.5</v>
      </c>
      <c r="V172" s="122">
        <f t="shared" si="17"/>
        <v>0</v>
      </c>
      <c r="W172" s="98"/>
      <c r="X172" s="98"/>
      <c r="Y172" s="98"/>
      <c r="Z172" s="98"/>
    </row>
    <row r="173" spans="1:26" ht="18.75" customHeight="1">
      <c r="A173" s="114" t="s">
        <v>395</v>
      </c>
      <c r="B173" s="108">
        <v>169</v>
      </c>
      <c r="C173" s="114" t="s">
        <v>408</v>
      </c>
      <c r="D173" s="115" t="s">
        <v>41</v>
      </c>
      <c r="E173" s="116">
        <v>3</v>
      </c>
      <c r="F173" s="117">
        <v>2</v>
      </c>
      <c r="G173" s="118">
        <v>1</v>
      </c>
      <c r="H173" s="123">
        <v>3</v>
      </c>
      <c r="I173" s="121">
        <v>1</v>
      </c>
      <c r="J173" s="120">
        <f t="shared" si="19"/>
        <v>2</v>
      </c>
      <c r="K173" s="124">
        <v>856</v>
      </c>
      <c r="L173" s="112">
        <f t="shared" si="18"/>
        <v>1712</v>
      </c>
      <c r="M173" s="121">
        <v>0</v>
      </c>
      <c r="N173" s="112">
        <f t="shared" si="20"/>
        <v>0</v>
      </c>
      <c r="O173" s="121">
        <v>1</v>
      </c>
      <c r="P173" s="112">
        <f t="shared" si="21"/>
        <v>856</v>
      </c>
      <c r="Q173" s="121">
        <v>0</v>
      </c>
      <c r="R173" s="112">
        <f t="shared" si="22"/>
        <v>0</v>
      </c>
      <c r="S173" s="121">
        <v>1</v>
      </c>
      <c r="T173" s="112">
        <f t="shared" si="23"/>
        <v>856</v>
      </c>
      <c r="U173" s="122">
        <f t="shared" si="16"/>
        <v>1712</v>
      </c>
      <c r="V173" s="122">
        <f t="shared" si="17"/>
        <v>0</v>
      </c>
      <c r="W173" s="98"/>
      <c r="X173" s="98"/>
      <c r="Y173" s="98"/>
      <c r="Z173" s="98"/>
    </row>
    <row r="174" spans="1:26" ht="18.75" customHeight="1">
      <c r="A174" s="114" t="s">
        <v>395</v>
      </c>
      <c r="B174" s="108">
        <v>170</v>
      </c>
      <c r="C174" s="127" t="s">
        <v>409</v>
      </c>
      <c r="D174" s="115" t="s">
        <v>41</v>
      </c>
      <c r="E174" s="116">
        <v>61</v>
      </c>
      <c r="F174" s="117">
        <v>36</v>
      </c>
      <c r="G174" s="118">
        <v>34</v>
      </c>
      <c r="H174" s="123">
        <v>2</v>
      </c>
      <c r="I174" s="121">
        <v>10</v>
      </c>
      <c r="J174" s="120">
        <v>30</v>
      </c>
      <c r="K174" s="124">
        <v>280</v>
      </c>
      <c r="L174" s="112">
        <f t="shared" si="18"/>
        <v>8400</v>
      </c>
      <c r="M174" s="121">
        <v>0</v>
      </c>
      <c r="N174" s="112">
        <f t="shared" si="20"/>
        <v>0</v>
      </c>
      <c r="O174" s="121">
        <v>10</v>
      </c>
      <c r="P174" s="112">
        <f t="shared" si="21"/>
        <v>2800</v>
      </c>
      <c r="Q174" s="121">
        <v>10</v>
      </c>
      <c r="R174" s="112">
        <f t="shared" si="22"/>
        <v>2800</v>
      </c>
      <c r="S174" s="121">
        <v>10</v>
      </c>
      <c r="T174" s="112">
        <f t="shared" si="23"/>
        <v>2800</v>
      </c>
      <c r="U174" s="122">
        <f t="shared" si="16"/>
        <v>8400</v>
      </c>
      <c r="V174" s="122">
        <f t="shared" si="17"/>
        <v>0</v>
      </c>
      <c r="W174" s="98"/>
      <c r="X174" s="98"/>
      <c r="Y174" s="98"/>
      <c r="Z174" s="98"/>
    </row>
    <row r="175" spans="1:26" ht="18.75" customHeight="1">
      <c r="A175" s="113" t="s">
        <v>395</v>
      </c>
      <c r="B175" s="108">
        <v>171</v>
      </c>
      <c r="C175" s="114" t="s">
        <v>410</v>
      </c>
      <c r="D175" s="115" t="s">
        <v>41</v>
      </c>
      <c r="E175" s="116">
        <v>10</v>
      </c>
      <c r="F175" s="117">
        <v>7</v>
      </c>
      <c r="G175" s="118">
        <v>8</v>
      </c>
      <c r="H175" s="123">
        <v>8</v>
      </c>
      <c r="I175" s="121">
        <v>0</v>
      </c>
      <c r="J175" s="120">
        <f t="shared" si="19"/>
        <v>8</v>
      </c>
      <c r="K175" s="124">
        <v>2140</v>
      </c>
      <c r="L175" s="112">
        <f t="shared" si="18"/>
        <v>17120</v>
      </c>
      <c r="M175" s="121">
        <v>2</v>
      </c>
      <c r="N175" s="112">
        <f t="shared" si="20"/>
        <v>4280</v>
      </c>
      <c r="O175" s="121">
        <v>2</v>
      </c>
      <c r="P175" s="112">
        <f t="shared" si="21"/>
        <v>4280</v>
      </c>
      <c r="Q175" s="121">
        <v>2</v>
      </c>
      <c r="R175" s="112">
        <f t="shared" si="22"/>
        <v>4280</v>
      </c>
      <c r="S175" s="121">
        <v>2</v>
      </c>
      <c r="T175" s="112">
        <f t="shared" si="23"/>
        <v>4280</v>
      </c>
      <c r="U175" s="122">
        <f t="shared" si="16"/>
        <v>17120</v>
      </c>
      <c r="V175" s="122">
        <f t="shared" si="17"/>
        <v>0</v>
      </c>
      <c r="W175" s="98"/>
      <c r="X175" s="98"/>
      <c r="Y175" s="98"/>
      <c r="Z175" s="98"/>
    </row>
    <row r="176" spans="1:26" ht="18.75" customHeight="1">
      <c r="A176" s="114" t="s">
        <v>395</v>
      </c>
      <c r="B176" s="108">
        <v>172</v>
      </c>
      <c r="C176" s="114" t="s">
        <v>411</v>
      </c>
      <c r="D176" s="115" t="s">
        <v>41</v>
      </c>
      <c r="E176" s="116">
        <v>1</v>
      </c>
      <c r="F176" s="117"/>
      <c r="G176" s="118">
        <v>1</v>
      </c>
      <c r="H176" s="123">
        <v>4</v>
      </c>
      <c r="I176" s="121">
        <v>0</v>
      </c>
      <c r="J176" s="120">
        <f t="shared" si="19"/>
        <v>4</v>
      </c>
      <c r="K176" s="124">
        <v>2400</v>
      </c>
      <c r="L176" s="112">
        <f t="shared" si="18"/>
        <v>9600</v>
      </c>
      <c r="M176" s="121">
        <v>1</v>
      </c>
      <c r="N176" s="112">
        <f t="shared" si="20"/>
        <v>2400</v>
      </c>
      <c r="O176" s="121">
        <v>1</v>
      </c>
      <c r="P176" s="112">
        <f t="shared" si="21"/>
        <v>2400</v>
      </c>
      <c r="Q176" s="121">
        <v>1</v>
      </c>
      <c r="R176" s="112">
        <f t="shared" si="22"/>
        <v>2400</v>
      </c>
      <c r="S176" s="121">
        <v>1</v>
      </c>
      <c r="T176" s="112">
        <f t="shared" si="23"/>
        <v>2400</v>
      </c>
      <c r="U176" s="122">
        <f t="shared" si="16"/>
        <v>9600</v>
      </c>
      <c r="V176" s="122">
        <f t="shared" si="17"/>
        <v>0</v>
      </c>
      <c r="W176" s="98"/>
      <c r="X176" s="98"/>
      <c r="Y176" s="98"/>
      <c r="Z176" s="98"/>
    </row>
    <row r="177" spans="1:26" ht="18.75" customHeight="1">
      <c r="A177" s="114" t="s">
        <v>395</v>
      </c>
      <c r="B177" s="108">
        <v>173</v>
      </c>
      <c r="C177" s="114" t="s">
        <v>412</v>
      </c>
      <c r="D177" s="115" t="s">
        <v>41</v>
      </c>
      <c r="E177" s="116"/>
      <c r="F177" s="117">
        <v>1</v>
      </c>
      <c r="G177" s="118">
        <v>1</v>
      </c>
      <c r="H177" s="123">
        <v>2</v>
      </c>
      <c r="I177" s="121">
        <v>1</v>
      </c>
      <c r="J177" s="120">
        <f t="shared" si="19"/>
        <v>1</v>
      </c>
      <c r="K177" s="124">
        <v>1605</v>
      </c>
      <c r="L177" s="112">
        <f t="shared" si="18"/>
        <v>1605</v>
      </c>
      <c r="M177" s="121">
        <v>0</v>
      </c>
      <c r="N177" s="112">
        <f t="shared" si="20"/>
        <v>0</v>
      </c>
      <c r="O177" s="121">
        <v>0</v>
      </c>
      <c r="P177" s="112">
        <f t="shared" si="21"/>
        <v>0</v>
      </c>
      <c r="Q177" s="121">
        <v>1</v>
      </c>
      <c r="R177" s="112">
        <f t="shared" si="22"/>
        <v>1605</v>
      </c>
      <c r="S177" s="121">
        <v>0</v>
      </c>
      <c r="T177" s="112">
        <f t="shared" si="23"/>
        <v>0</v>
      </c>
      <c r="U177" s="122">
        <f t="shared" si="16"/>
        <v>1605</v>
      </c>
      <c r="V177" s="122">
        <f t="shared" si="17"/>
        <v>0</v>
      </c>
      <c r="W177" s="98"/>
      <c r="X177" s="98"/>
      <c r="Y177" s="98"/>
      <c r="Z177" s="98"/>
    </row>
    <row r="178" spans="1:26" ht="18.75" customHeight="1">
      <c r="A178" s="114" t="s">
        <v>395</v>
      </c>
      <c r="B178" s="108">
        <v>174</v>
      </c>
      <c r="C178" s="114" t="s">
        <v>413</v>
      </c>
      <c r="D178" s="115" t="s">
        <v>225</v>
      </c>
      <c r="E178" s="116">
        <v>3</v>
      </c>
      <c r="F178" s="117">
        <v>3</v>
      </c>
      <c r="G178" s="118">
        <v>1</v>
      </c>
      <c r="H178" s="123">
        <v>2</v>
      </c>
      <c r="I178" s="121">
        <v>1</v>
      </c>
      <c r="J178" s="120">
        <f t="shared" si="19"/>
        <v>1</v>
      </c>
      <c r="K178" s="124">
        <v>3750</v>
      </c>
      <c r="L178" s="112">
        <f t="shared" si="18"/>
        <v>3750</v>
      </c>
      <c r="M178" s="121">
        <v>0</v>
      </c>
      <c r="N178" s="112">
        <f t="shared" si="20"/>
        <v>0</v>
      </c>
      <c r="O178" s="121">
        <v>0</v>
      </c>
      <c r="P178" s="112">
        <f t="shared" si="21"/>
        <v>0</v>
      </c>
      <c r="Q178" s="121">
        <v>1</v>
      </c>
      <c r="R178" s="112">
        <f t="shared" si="22"/>
        <v>3750</v>
      </c>
      <c r="S178" s="121">
        <v>0</v>
      </c>
      <c r="T178" s="112">
        <f t="shared" si="23"/>
        <v>0</v>
      </c>
      <c r="U178" s="122">
        <f t="shared" si="16"/>
        <v>3750</v>
      </c>
      <c r="V178" s="122">
        <f t="shared" si="17"/>
        <v>0</v>
      </c>
      <c r="W178" s="98"/>
      <c r="X178" s="98"/>
      <c r="Y178" s="98"/>
      <c r="Z178" s="98"/>
    </row>
    <row r="179" spans="1:26" ht="18.75" customHeight="1">
      <c r="A179" s="114" t="s">
        <v>395</v>
      </c>
      <c r="B179" s="108">
        <v>175</v>
      </c>
      <c r="C179" s="114" t="s">
        <v>414</v>
      </c>
      <c r="D179" s="115" t="s">
        <v>225</v>
      </c>
      <c r="E179" s="116">
        <v>0</v>
      </c>
      <c r="F179" s="117">
        <v>0</v>
      </c>
      <c r="G179" s="118">
        <v>0</v>
      </c>
      <c r="H179" s="123">
        <v>1</v>
      </c>
      <c r="I179" s="121">
        <v>0</v>
      </c>
      <c r="J179" s="120">
        <f t="shared" si="19"/>
        <v>1</v>
      </c>
      <c r="K179" s="124">
        <v>1130</v>
      </c>
      <c r="L179" s="112">
        <f t="shared" si="18"/>
        <v>1130</v>
      </c>
      <c r="M179" s="121">
        <v>1</v>
      </c>
      <c r="N179" s="112">
        <f t="shared" si="20"/>
        <v>1130</v>
      </c>
      <c r="O179" s="121">
        <v>0</v>
      </c>
      <c r="P179" s="112">
        <f t="shared" si="21"/>
        <v>0</v>
      </c>
      <c r="Q179" s="121">
        <v>0</v>
      </c>
      <c r="R179" s="112">
        <f t="shared" si="22"/>
        <v>0</v>
      </c>
      <c r="S179" s="121">
        <v>0</v>
      </c>
      <c r="T179" s="112">
        <f t="shared" si="23"/>
        <v>0</v>
      </c>
      <c r="U179" s="122">
        <f t="shared" si="16"/>
        <v>1130</v>
      </c>
      <c r="V179" s="122">
        <f t="shared" si="17"/>
        <v>0</v>
      </c>
      <c r="W179" s="98"/>
      <c r="X179" s="98"/>
      <c r="Y179" s="98"/>
      <c r="Z179" s="98"/>
    </row>
    <row r="180" spans="1:26" ht="18.75" customHeight="1">
      <c r="A180" s="114" t="s">
        <v>395</v>
      </c>
      <c r="B180" s="108">
        <v>176</v>
      </c>
      <c r="C180" s="114" t="s">
        <v>415</v>
      </c>
      <c r="D180" s="115" t="s">
        <v>225</v>
      </c>
      <c r="E180" s="116">
        <v>119</v>
      </c>
      <c r="F180" s="117">
        <v>75</v>
      </c>
      <c r="G180" s="118">
        <v>31</v>
      </c>
      <c r="H180" s="123">
        <v>50</v>
      </c>
      <c r="I180" s="121">
        <v>32</v>
      </c>
      <c r="J180" s="120">
        <v>20</v>
      </c>
      <c r="K180" s="124">
        <v>65</v>
      </c>
      <c r="L180" s="112">
        <f t="shared" si="18"/>
        <v>1300</v>
      </c>
      <c r="M180" s="121">
        <v>0</v>
      </c>
      <c r="N180" s="112">
        <f t="shared" si="20"/>
        <v>0</v>
      </c>
      <c r="O180" s="121">
        <v>0</v>
      </c>
      <c r="P180" s="112">
        <f t="shared" si="21"/>
        <v>0</v>
      </c>
      <c r="Q180" s="121">
        <v>10</v>
      </c>
      <c r="R180" s="112">
        <f t="shared" si="22"/>
        <v>650</v>
      </c>
      <c r="S180" s="121">
        <v>10</v>
      </c>
      <c r="T180" s="112">
        <f t="shared" si="23"/>
        <v>650</v>
      </c>
      <c r="U180" s="122">
        <f t="shared" si="16"/>
        <v>1300</v>
      </c>
      <c r="V180" s="122">
        <f t="shared" si="17"/>
        <v>0</v>
      </c>
      <c r="W180" s="98"/>
      <c r="X180" s="98"/>
      <c r="Y180" s="98"/>
      <c r="Z180" s="98"/>
    </row>
    <row r="181" spans="1:26" ht="18.75" customHeight="1">
      <c r="A181" s="114" t="s">
        <v>395</v>
      </c>
      <c r="B181" s="108">
        <v>177</v>
      </c>
      <c r="C181" s="114" t="s">
        <v>416</v>
      </c>
      <c r="D181" s="115" t="s">
        <v>273</v>
      </c>
      <c r="E181" s="116">
        <v>13</v>
      </c>
      <c r="F181" s="117">
        <v>3</v>
      </c>
      <c r="G181" s="118">
        <v>8</v>
      </c>
      <c r="H181" s="123">
        <v>10</v>
      </c>
      <c r="I181" s="121">
        <v>2</v>
      </c>
      <c r="J181" s="120">
        <f t="shared" si="19"/>
        <v>8</v>
      </c>
      <c r="K181" s="124">
        <v>250</v>
      </c>
      <c r="L181" s="112">
        <f t="shared" si="18"/>
        <v>2000</v>
      </c>
      <c r="M181" s="121">
        <v>2</v>
      </c>
      <c r="N181" s="112">
        <f t="shared" si="20"/>
        <v>500</v>
      </c>
      <c r="O181" s="121">
        <v>2</v>
      </c>
      <c r="P181" s="112">
        <f t="shared" si="21"/>
        <v>500</v>
      </c>
      <c r="Q181" s="121">
        <v>2</v>
      </c>
      <c r="R181" s="112">
        <f t="shared" si="22"/>
        <v>500</v>
      </c>
      <c r="S181" s="121">
        <v>2</v>
      </c>
      <c r="T181" s="112">
        <f t="shared" si="23"/>
        <v>500</v>
      </c>
      <c r="U181" s="122">
        <f t="shared" si="16"/>
        <v>2000</v>
      </c>
      <c r="V181" s="122">
        <f t="shared" si="17"/>
        <v>0</v>
      </c>
      <c r="W181" s="98"/>
      <c r="X181" s="98"/>
      <c r="Y181" s="98"/>
      <c r="Z181" s="98"/>
    </row>
    <row r="182" spans="1:26" ht="18.75" customHeight="1">
      <c r="A182" s="114" t="s">
        <v>395</v>
      </c>
      <c r="B182" s="108">
        <v>178</v>
      </c>
      <c r="C182" s="114" t="s">
        <v>417</v>
      </c>
      <c r="D182" s="115" t="s">
        <v>273</v>
      </c>
      <c r="E182" s="116">
        <v>4</v>
      </c>
      <c r="F182" s="117">
        <v>0</v>
      </c>
      <c r="G182" s="118">
        <v>3</v>
      </c>
      <c r="H182" s="123">
        <v>5</v>
      </c>
      <c r="I182" s="121">
        <v>6</v>
      </c>
      <c r="J182" s="120">
        <v>0</v>
      </c>
      <c r="K182" s="124">
        <v>250</v>
      </c>
      <c r="L182" s="112">
        <f t="shared" si="18"/>
        <v>0</v>
      </c>
      <c r="M182" s="121">
        <v>0</v>
      </c>
      <c r="N182" s="112">
        <f t="shared" si="20"/>
        <v>0</v>
      </c>
      <c r="O182" s="121">
        <v>0</v>
      </c>
      <c r="P182" s="112">
        <f t="shared" si="21"/>
        <v>0</v>
      </c>
      <c r="Q182" s="121">
        <v>0</v>
      </c>
      <c r="R182" s="112">
        <f t="shared" si="22"/>
        <v>0</v>
      </c>
      <c r="S182" s="121">
        <v>0</v>
      </c>
      <c r="T182" s="112">
        <f t="shared" si="23"/>
        <v>0</v>
      </c>
      <c r="U182" s="122">
        <f t="shared" si="16"/>
        <v>0</v>
      </c>
      <c r="V182" s="122">
        <f t="shared" si="17"/>
        <v>0</v>
      </c>
      <c r="W182" s="98"/>
      <c r="X182" s="98"/>
      <c r="Y182" s="98"/>
      <c r="Z182" s="98"/>
    </row>
    <row r="183" spans="1:26" ht="18.75" customHeight="1">
      <c r="A183" s="114" t="s">
        <v>395</v>
      </c>
      <c r="B183" s="108">
        <v>179</v>
      </c>
      <c r="C183" s="114" t="s">
        <v>418</v>
      </c>
      <c r="D183" s="115" t="s">
        <v>273</v>
      </c>
      <c r="E183" s="117" t="s">
        <v>269</v>
      </c>
      <c r="F183" s="117">
        <v>3</v>
      </c>
      <c r="G183" s="118">
        <v>2</v>
      </c>
      <c r="H183" s="123">
        <v>5</v>
      </c>
      <c r="I183" s="121">
        <v>5</v>
      </c>
      <c r="J183" s="120">
        <f t="shared" si="19"/>
        <v>0</v>
      </c>
      <c r="K183" s="124">
        <v>150</v>
      </c>
      <c r="L183" s="112">
        <f t="shared" si="18"/>
        <v>0</v>
      </c>
      <c r="M183" s="121">
        <v>0</v>
      </c>
      <c r="N183" s="112">
        <f t="shared" si="20"/>
        <v>0</v>
      </c>
      <c r="O183" s="121">
        <v>0</v>
      </c>
      <c r="P183" s="112">
        <f t="shared" si="21"/>
        <v>0</v>
      </c>
      <c r="Q183" s="121">
        <v>0</v>
      </c>
      <c r="R183" s="112">
        <f t="shared" si="22"/>
        <v>0</v>
      </c>
      <c r="S183" s="121">
        <v>0</v>
      </c>
      <c r="T183" s="112">
        <f t="shared" si="23"/>
        <v>0</v>
      </c>
      <c r="U183" s="122">
        <f t="shared" si="16"/>
        <v>0</v>
      </c>
      <c r="V183" s="122">
        <f t="shared" si="17"/>
        <v>0</v>
      </c>
      <c r="W183" s="98"/>
      <c r="X183" s="98"/>
      <c r="Y183" s="98"/>
      <c r="Z183" s="98"/>
    </row>
    <row r="184" spans="1:26" ht="18.75" customHeight="1">
      <c r="A184" s="114" t="s">
        <v>395</v>
      </c>
      <c r="B184" s="108">
        <v>180</v>
      </c>
      <c r="C184" s="114" t="s">
        <v>419</v>
      </c>
      <c r="D184" s="115" t="s">
        <v>273</v>
      </c>
      <c r="E184" s="117" t="s">
        <v>269</v>
      </c>
      <c r="F184" s="117">
        <v>3</v>
      </c>
      <c r="G184" s="118">
        <v>4</v>
      </c>
      <c r="H184" s="123">
        <v>5</v>
      </c>
      <c r="I184" s="121">
        <v>3</v>
      </c>
      <c r="J184" s="120">
        <f t="shared" si="19"/>
        <v>2</v>
      </c>
      <c r="K184" s="124">
        <v>150</v>
      </c>
      <c r="L184" s="112">
        <f t="shared" si="18"/>
        <v>300</v>
      </c>
      <c r="M184" s="121">
        <v>0</v>
      </c>
      <c r="N184" s="112">
        <f t="shared" si="20"/>
        <v>0</v>
      </c>
      <c r="O184" s="121">
        <v>0</v>
      </c>
      <c r="P184" s="112"/>
      <c r="Q184" s="121">
        <v>2</v>
      </c>
      <c r="R184" s="112">
        <f t="shared" si="22"/>
        <v>300</v>
      </c>
      <c r="S184" s="121">
        <v>0</v>
      </c>
      <c r="T184" s="112">
        <f t="shared" si="23"/>
        <v>0</v>
      </c>
      <c r="U184" s="122">
        <f t="shared" si="16"/>
        <v>300</v>
      </c>
      <c r="V184" s="122">
        <f t="shared" si="17"/>
        <v>0</v>
      </c>
      <c r="W184" s="98"/>
      <c r="X184" s="98"/>
      <c r="Y184" s="98"/>
      <c r="Z184" s="98"/>
    </row>
    <row r="185" spans="1:26" ht="18.75" customHeight="1">
      <c r="A185" s="114" t="s">
        <v>395</v>
      </c>
      <c r="B185" s="108">
        <v>181</v>
      </c>
      <c r="C185" s="114" t="s">
        <v>420</v>
      </c>
      <c r="D185" s="115" t="s">
        <v>230</v>
      </c>
      <c r="E185" s="116">
        <v>6</v>
      </c>
      <c r="F185" s="117">
        <v>6</v>
      </c>
      <c r="G185" s="118">
        <v>6</v>
      </c>
      <c r="H185" s="123">
        <v>6</v>
      </c>
      <c r="I185" s="121">
        <v>3</v>
      </c>
      <c r="J185" s="120">
        <f t="shared" si="19"/>
        <v>3</v>
      </c>
      <c r="K185" s="124">
        <v>60</v>
      </c>
      <c r="L185" s="112">
        <f t="shared" si="18"/>
        <v>180</v>
      </c>
      <c r="M185" s="121">
        <v>0</v>
      </c>
      <c r="N185" s="112">
        <f t="shared" si="20"/>
        <v>0</v>
      </c>
      <c r="O185" s="121">
        <v>1</v>
      </c>
      <c r="P185" s="112">
        <f t="shared" si="21"/>
        <v>60</v>
      </c>
      <c r="Q185" s="121">
        <v>1</v>
      </c>
      <c r="R185" s="112">
        <f t="shared" si="22"/>
        <v>60</v>
      </c>
      <c r="S185" s="121">
        <v>1</v>
      </c>
      <c r="T185" s="112">
        <f t="shared" si="23"/>
        <v>60</v>
      </c>
      <c r="U185" s="122">
        <f t="shared" si="16"/>
        <v>180</v>
      </c>
      <c r="V185" s="122">
        <f t="shared" si="17"/>
        <v>0</v>
      </c>
      <c r="W185" s="98"/>
      <c r="X185" s="98"/>
      <c r="Y185" s="98"/>
      <c r="Z185" s="98"/>
    </row>
    <row r="186" spans="1:26" ht="18.75" customHeight="1">
      <c r="A186" s="113" t="s">
        <v>395</v>
      </c>
      <c r="B186" s="108">
        <v>182</v>
      </c>
      <c r="C186" s="114" t="s">
        <v>421</v>
      </c>
      <c r="D186" s="115" t="s">
        <v>230</v>
      </c>
      <c r="E186" s="116">
        <v>4</v>
      </c>
      <c r="F186" s="117">
        <v>3</v>
      </c>
      <c r="G186" s="118">
        <v>3</v>
      </c>
      <c r="H186" s="123">
        <v>3</v>
      </c>
      <c r="I186" s="121">
        <v>1</v>
      </c>
      <c r="J186" s="120">
        <f t="shared" si="19"/>
        <v>2</v>
      </c>
      <c r="K186" s="124">
        <v>60</v>
      </c>
      <c r="L186" s="112">
        <f t="shared" si="18"/>
        <v>120</v>
      </c>
      <c r="M186" s="121">
        <v>0</v>
      </c>
      <c r="N186" s="112">
        <f t="shared" si="20"/>
        <v>0</v>
      </c>
      <c r="O186" s="121">
        <v>0</v>
      </c>
      <c r="P186" s="112">
        <f t="shared" si="21"/>
        <v>0</v>
      </c>
      <c r="Q186" s="121">
        <v>1</v>
      </c>
      <c r="R186" s="112">
        <f t="shared" si="22"/>
        <v>60</v>
      </c>
      <c r="S186" s="121">
        <v>1</v>
      </c>
      <c r="T186" s="112">
        <f t="shared" si="23"/>
        <v>60</v>
      </c>
      <c r="U186" s="122">
        <f t="shared" si="16"/>
        <v>120</v>
      </c>
      <c r="V186" s="122">
        <f t="shared" si="17"/>
        <v>0</v>
      </c>
      <c r="W186" s="98"/>
      <c r="X186" s="98"/>
      <c r="Y186" s="98"/>
      <c r="Z186" s="98"/>
    </row>
    <row r="187" spans="1:26" ht="18.75" customHeight="1">
      <c r="A187" s="114" t="s">
        <v>395</v>
      </c>
      <c r="B187" s="108">
        <v>183</v>
      </c>
      <c r="C187" s="114" t="s">
        <v>422</v>
      </c>
      <c r="D187" s="115" t="s">
        <v>21</v>
      </c>
      <c r="E187" s="116">
        <v>5</v>
      </c>
      <c r="F187" s="117">
        <v>0</v>
      </c>
      <c r="G187" s="118">
        <v>15</v>
      </c>
      <c r="H187" s="123">
        <v>10</v>
      </c>
      <c r="I187" s="121">
        <v>0</v>
      </c>
      <c r="J187" s="120">
        <f t="shared" si="19"/>
        <v>10</v>
      </c>
      <c r="K187" s="124">
        <v>150</v>
      </c>
      <c r="L187" s="112">
        <f t="shared" si="18"/>
        <v>1500</v>
      </c>
      <c r="M187" s="121">
        <v>0</v>
      </c>
      <c r="N187" s="112">
        <f t="shared" si="20"/>
        <v>0</v>
      </c>
      <c r="O187" s="121">
        <v>0</v>
      </c>
      <c r="P187" s="112">
        <f t="shared" si="21"/>
        <v>0</v>
      </c>
      <c r="Q187" s="121">
        <v>5</v>
      </c>
      <c r="R187" s="112">
        <f t="shared" si="22"/>
        <v>750</v>
      </c>
      <c r="S187" s="121">
        <v>5</v>
      </c>
      <c r="T187" s="112">
        <f t="shared" si="23"/>
        <v>750</v>
      </c>
      <c r="U187" s="122">
        <f t="shared" si="16"/>
        <v>1500</v>
      </c>
      <c r="V187" s="122">
        <f t="shared" si="17"/>
        <v>0</v>
      </c>
      <c r="W187" s="98"/>
      <c r="X187" s="98"/>
      <c r="Y187" s="98"/>
      <c r="Z187" s="98"/>
    </row>
    <row r="188" spans="1:26" ht="18.75" customHeight="1">
      <c r="A188" s="113" t="s">
        <v>395</v>
      </c>
      <c r="B188" s="108">
        <v>184</v>
      </c>
      <c r="C188" s="114" t="s">
        <v>423</v>
      </c>
      <c r="D188" s="115" t="s">
        <v>25</v>
      </c>
      <c r="E188" s="116">
        <v>12</v>
      </c>
      <c r="F188" s="117">
        <v>10</v>
      </c>
      <c r="G188" s="118">
        <v>11</v>
      </c>
      <c r="H188" s="123">
        <v>10</v>
      </c>
      <c r="I188" s="121">
        <v>0</v>
      </c>
      <c r="J188" s="120">
        <f t="shared" si="19"/>
        <v>10</v>
      </c>
      <c r="K188" s="124">
        <v>1200</v>
      </c>
      <c r="L188" s="112">
        <f t="shared" si="18"/>
        <v>12000</v>
      </c>
      <c r="M188" s="121">
        <v>0</v>
      </c>
      <c r="N188" s="112">
        <f t="shared" si="20"/>
        <v>0</v>
      </c>
      <c r="O188" s="121">
        <v>5</v>
      </c>
      <c r="P188" s="112">
        <f t="shared" si="21"/>
        <v>6000</v>
      </c>
      <c r="Q188" s="121">
        <v>0</v>
      </c>
      <c r="R188" s="112">
        <f t="shared" si="22"/>
        <v>0</v>
      </c>
      <c r="S188" s="121">
        <v>5</v>
      </c>
      <c r="T188" s="112">
        <f t="shared" si="23"/>
        <v>6000</v>
      </c>
      <c r="U188" s="122">
        <f t="shared" si="16"/>
        <v>12000</v>
      </c>
      <c r="V188" s="122">
        <f t="shared" si="17"/>
        <v>0</v>
      </c>
      <c r="W188" s="98"/>
      <c r="X188" s="98"/>
      <c r="Y188" s="98"/>
      <c r="Z188" s="98"/>
    </row>
    <row r="189" spans="1:26" ht="18.75" customHeight="1">
      <c r="A189" s="113" t="s">
        <v>395</v>
      </c>
      <c r="B189" s="108">
        <v>185</v>
      </c>
      <c r="C189" s="114" t="s">
        <v>424</v>
      </c>
      <c r="D189" s="115" t="s">
        <v>25</v>
      </c>
      <c r="E189" s="116">
        <v>12</v>
      </c>
      <c r="F189" s="117">
        <v>10</v>
      </c>
      <c r="G189" s="118">
        <v>11</v>
      </c>
      <c r="H189" s="123">
        <v>10</v>
      </c>
      <c r="I189" s="121">
        <v>0</v>
      </c>
      <c r="J189" s="120">
        <f t="shared" si="19"/>
        <v>10</v>
      </c>
      <c r="K189" s="124">
        <v>1200</v>
      </c>
      <c r="L189" s="112">
        <f t="shared" si="18"/>
        <v>12000</v>
      </c>
      <c r="M189" s="121">
        <v>0</v>
      </c>
      <c r="N189" s="112">
        <f t="shared" si="20"/>
        <v>0</v>
      </c>
      <c r="O189" s="121">
        <v>5</v>
      </c>
      <c r="P189" s="112">
        <f t="shared" si="21"/>
        <v>6000</v>
      </c>
      <c r="Q189" s="121">
        <v>0</v>
      </c>
      <c r="R189" s="112">
        <f t="shared" si="22"/>
        <v>0</v>
      </c>
      <c r="S189" s="121">
        <v>5</v>
      </c>
      <c r="T189" s="112">
        <f t="shared" si="23"/>
        <v>6000</v>
      </c>
      <c r="U189" s="122">
        <f t="shared" si="16"/>
        <v>12000</v>
      </c>
      <c r="V189" s="122">
        <f t="shared" si="17"/>
        <v>0</v>
      </c>
      <c r="W189" s="98"/>
      <c r="X189" s="98"/>
      <c r="Y189" s="98"/>
      <c r="Z189" s="98"/>
    </row>
    <row r="190" spans="1:26" ht="18.75" customHeight="1">
      <c r="A190" s="113" t="s">
        <v>395</v>
      </c>
      <c r="B190" s="108">
        <v>186</v>
      </c>
      <c r="C190" s="114" t="s">
        <v>425</v>
      </c>
      <c r="D190" s="115" t="s">
        <v>25</v>
      </c>
      <c r="E190" s="116">
        <v>0</v>
      </c>
      <c r="F190" s="117">
        <v>3</v>
      </c>
      <c r="G190" s="118">
        <v>0</v>
      </c>
      <c r="H190" s="123">
        <v>5</v>
      </c>
      <c r="I190" s="121">
        <v>0</v>
      </c>
      <c r="J190" s="120">
        <f t="shared" si="19"/>
        <v>5</v>
      </c>
      <c r="K190" s="124">
        <v>450</v>
      </c>
      <c r="L190" s="112">
        <f t="shared" si="18"/>
        <v>2250</v>
      </c>
      <c r="M190" s="121">
        <v>0</v>
      </c>
      <c r="N190" s="112">
        <f t="shared" si="20"/>
        <v>0</v>
      </c>
      <c r="O190" s="121">
        <v>0</v>
      </c>
      <c r="P190" s="112">
        <f t="shared" si="21"/>
        <v>0</v>
      </c>
      <c r="Q190" s="121">
        <v>3</v>
      </c>
      <c r="R190" s="112">
        <f t="shared" si="22"/>
        <v>1350</v>
      </c>
      <c r="S190" s="121">
        <v>2</v>
      </c>
      <c r="T190" s="112">
        <f t="shared" si="23"/>
        <v>900</v>
      </c>
      <c r="U190" s="122">
        <f t="shared" si="16"/>
        <v>2250</v>
      </c>
      <c r="V190" s="122">
        <f t="shared" si="17"/>
        <v>0</v>
      </c>
      <c r="W190" s="98"/>
      <c r="X190" s="98"/>
      <c r="Y190" s="98"/>
      <c r="Z190" s="98"/>
    </row>
    <row r="191" spans="1:26" ht="18.75" customHeight="1">
      <c r="A191" s="113" t="s">
        <v>395</v>
      </c>
      <c r="B191" s="108">
        <v>187</v>
      </c>
      <c r="C191" s="114" t="s">
        <v>426</v>
      </c>
      <c r="D191" s="115" t="s">
        <v>25</v>
      </c>
      <c r="E191" s="116">
        <v>0</v>
      </c>
      <c r="F191" s="117">
        <v>3</v>
      </c>
      <c r="G191" s="118">
        <v>0</v>
      </c>
      <c r="H191" s="123">
        <v>5</v>
      </c>
      <c r="I191" s="121">
        <v>0</v>
      </c>
      <c r="J191" s="120">
        <f t="shared" si="19"/>
        <v>5</v>
      </c>
      <c r="K191" s="124">
        <v>450</v>
      </c>
      <c r="L191" s="112">
        <f t="shared" si="18"/>
        <v>2250</v>
      </c>
      <c r="M191" s="121">
        <v>0</v>
      </c>
      <c r="N191" s="112">
        <f t="shared" si="20"/>
        <v>0</v>
      </c>
      <c r="O191" s="121">
        <v>0</v>
      </c>
      <c r="P191" s="112">
        <f t="shared" si="21"/>
        <v>0</v>
      </c>
      <c r="Q191" s="121">
        <v>3</v>
      </c>
      <c r="R191" s="112">
        <f t="shared" si="22"/>
        <v>1350</v>
      </c>
      <c r="S191" s="121">
        <v>2</v>
      </c>
      <c r="T191" s="112">
        <f t="shared" si="23"/>
        <v>900</v>
      </c>
      <c r="U191" s="122">
        <f t="shared" si="16"/>
        <v>2250</v>
      </c>
      <c r="V191" s="122">
        <f t="shared" si="17"/>
        <v>0</v>
      </c>
      <c r="W191" s="98"/>
      <c r="X191" s="98"/>
      <c r="Y191" s="98"/>
      <c r="Z191" s="98"/>
    </row>
    <row r="192" spans="1:26" ht="18.75" customHeight="1">
      <c r="A192" s="113" t="s">
        <v>395</v>
      </c>
      <c r="B192" s="108">
        <v>188</v>
      </c>
      <c r="C192" s="113" t="s">
        <v>427</v>
      </c>
      <c r="D192" s="100" t="s">
        <v>25</v>
      </c>
      <c r="E192" s="116">
        <v>0</v>
      </c>
      <c r="F192" s="117">
        <v>0</v>
      </c>
      <c r="G192" s="118">
        <v>6</v>
      </c>
      <c r="H192" s="129">
        <v>5</v>
      </c>
      <c r="I192" s="135">
        <v>0</v>
      </c>
      <c r="J192" s="120">
        <f t="shared" si="19"/>
        <v>5</v>
      </c>
      <c r="K192" s="137">
        <v>850</v>
      </c>
      <c r="L192" s="112">
        <f t="shared" si="18"/>
        <v>4250</v>
      </c>
      <c r="M192" s="135">
        <v>3</v>
      </c>
      <c r="N192" s="112">
        <f t="shared" si="20"/>
        <v>2550</v>
      </c>
      <c r="O192" s="135">
        <v>0</v>
      </c>
      <c r="P192" s="112">
        <f t="shared" si="21"/>
        <v>0</v>
      </c>
      <c r="Q192" s="135">
        <v>2</v>
      </c>
      <c r="R192" s="112">
        <f t="shared" si="22"/>
        <v>1700</v>
      </c>
      <c r="S192" s="135">
        <v>0</v>
      </c>
      <c r="T192" s="112">
        <f t="shared" si="23"/>
        <v>0</v>
      </c>
      <c r="U192" s="122">
        <f t="shared" si="16"/>
        <v>4250</v>
      </c>
      <c r="V192" s="122">
        <f t="shared" si="17"/>
        <v>0</v>
      </c>
      <c r="W192" s="98"/>
      <c r="X192" s="98"/>
      <c r="Y192" s="98"/>
      <c r="Z192" s="98"/>
    </row>
    <row r="193" spans="1:26" ht="18.75" customHeight="1">
      <c r="A193" s="113" t="s">
        <v>395</v>
      </c>
      <c r="B193" s="108">
        <v>189</v>
      </c>
      <c r="C193" s="113" t="s">
        <v>428</v>
      </c>
      <c r="D193" s="100" t="s">
        <v>25</v>
      </c>
      <c r="E193" s="116">
        <v>0</v>
      </c>
      <c r="F193" s="117">
        <v>2</v>
      </c>
      <c r="G193" s="118">
        <v>0</v>
      </c>
      <c r="H193" s="129">
        <v>2</v>
      </c>
      <c r="I193" s="135">
        <v>0</v>
      </c>
      <c r="J193" s="120">
        <v>4</v>
      </c>
      <c r="K193" s="137">
        <v>5136</v>
      </c>
      <c r="L193" s="112">
        <f t="shared" si="18"/>
        <v>20544</v>
      </c>
      <c r="M193" s="135">
        <v>1</v>
      </c>
      <c r="N193" s="112">
        <f t="shared" si="20"/>
        <v>5136</v>
      </c>
      <c r="O193" s="135">
        <v>1</v>
      </c>
      <c r="P193" s="112">
        <f t="shared" si="21"/>
        <v>5136</v>
      </c>
      <c r="Q193" s="135">
        <v>1</v>
      </c>
      <c r="R193" s="112">
        <f t="shared" si="22"/>
        <v>5136</v>
      </c>
      <c r="S193" s="135">
        <v>1</v>
      </c>
      <c r="T193" s="112">
        <f t="shared" si="23"/>
        <v>5136</v>
      </c>
      <c r="U193" s="122">
        <f t="shared" si="16"/>
        <v>20544</v>
      </c>
      <c r="V193" s="122">
        <f t="shared" si="17"/>
        <v>0</v>
      </c>
      <c r="W193" s="98"/>
      <c r="X193" s="98"/>
      <c r="Y193" s="98"/>
      <c r="Z193" s="98"/>
    </row>
    <row r="194" spans="1:26" ht="18.75" customHeight="1">
      <c r="A194" s="114" t="s">
        <v>395</v>
      </c>
      <c r="B194" s="108">
        <v>190</v>
      </c>
      <c r="C194" s="114" t="s">
        <v>429</v>
      </c>
      <c r="D194" s="115" t="s">
        <v>225</v>
      </c>
      <c r="E194" s="116">
        <v>1</v>
      </c>
      <c r="F194" s="117">
        <v>1</v>
      </c>
      <c r="G194" s="118">
        <v>0</v>
      </c>
      <c r="H194" s="123">
        <v>1</v>
      </c>
      <c r="I194" s="121">
        <v>1</v>
      </c>
      <c r="J194" s="120">
        <f t="shared" si="19"/>
        <v>0</v>
      </c>
      <c r="K194" s="124">
        <v>1926</v>
      </c>
      <c r="L194" s="112">
        <f t="shared" si="18"/>
        <v>0</v>
      </c>
      <c r="M194" s="121">
        <v>0</v>
      </c>
      <c r="N194" s="112">
        <f t="shared" si="20"/>
        <v>0</v>
      </c>
      <c r="O194" s="121">
        <v>0</v>
      </c>
      <c r="P194" s="112">
        <f t="shared" si="21"/>
        <v>0</v>
      </c>
      <c r="Q194" s="121">
        <v>0</v>
      </c>
      <c r="R194" s="112">
        <f t="shared" si="22"/>
        <v>0</v>
      </c>
      <c r="S194" s="121">
        <v>0</v>
      </c>
      <c r="T194" s="112">
        <f t="shared" si="23"/>
        <v>0</v>
      </c>
      <c r="U194" s="122">
        <f t="shared" si="16"/>
        <v>0</v>
      </c>
      <c r="V194" s="122">
        <f t="shared" si="17"/>
        <v>0</v>
      </c>
      <c r="W194" s="98"/>
      <c r="X194" s="98"/>
      <c r="Y194" s="98"/>
      <c r="Z194" s="98"/>
    </row>
    <row r="195" spans="1:26" ht="18.75" customHeight="1">
      <c r="A195" s="113" t="s">
        <v>395</v>
      </c>
      <c r="B195" s="108">
        <v>191</v>
      </c>
      <c r="C195" s="113" t="s">
        <v>430</v>
      </c>
      <c r="D195" s="100" t="s">
        <v>225</v>
      </c>
      <c r="E195" s="116">
        <v>1</v>
      </c>
      <c r="F195" s="117">
        <v>1</v>
      </c>
      <c r="G195" s="118">
        <v>0</v>
      </c>
      <c r="H195" s="129">
        <v>1</v>
      </c>
      <c r="I195" s="135">
        <v>1</v>
      </c>
      <c r="J195" s="120">
        <f t="shared" si="19"/>
        <v>0</v>
      </c>
      <c r="K195" s="137">
        <v>1926</v>
      </c>
      <c r="L195" s="112">
        <f t="shared" si="18"/>
        <v>0</v>
      </c>
      <c r="M195" s="135">
        <v>0</v>
      </c>
      <c r="N195" s="112">
        <f t="shared" si="20"/>
        <v>0</v>
      </c>
      <c r="O195" s="135">
        <v>0</v>
      </c>
      <c r="P195" s="112">
        <f t="shared" si="21"/>
        <v>0</v>
      </c>
      <c r="Q195" s="135">
        <v>0</v>
      </c>
      <c r="R195" s="112">
        <f t="shared" si="22"/>
        <v>0</v>
      </c>
      <c r="S195" s="135">
        <v>0</v>
      </c>
      <c r="T195" s="112">
        <f t="shared" si="23"/>
        <v>0</v>
      </c>
      <c r="U195" s="122">
        <f t="shared" si="16"/>
        <v>0</v>
      </c>
      <c r="V195" s="122">
        <f t="shared" si="17"/>
        <v>0</v>
      </c>
      <c r="W195" s="98"/>
      <c r="X195" s="98"/>
      <c r="Y195" s="98"/>
      <c r="Z195" s="98"/>
    </row>
    <row r="196" spans="1:26" ht="18.75" customHeight="1">
      <c r="A196" s="113" t="s">
        <v>395</v>
      </c>
      <c r="B196" s="108">
        <v>192</v>
      </c>
      <c r="C196" s="113" t="s">
        <v>431</v>
      </c>
      <c r="D196" s="100" t="s">
        <v>225</v>
      </c>
      <c r="E196" s="116">
        <v>1</v>
      </c>
      <c r="F196" s="117">
        <v>1</v>
      </c>
      <c r="G196" s="118">
        <v>2</v>
      </c>
      <c r="H196" s="129">
        <v>2</v>
      </c>
      <c r="I196" s="135">
        <v>0</v>
      </c>
      <c r="J196" s="120">
        <f t="shared" si="19"/>
        <v>2</v>
      </c>
      <c r="K196" s="137">
        <v>1926</v>
      </c>
      <c r="L196" s="112">
        <f t="shared" si="18"/>
        <v>3852</v>
      </c>
      <c r="M196" s="135">
        <v>1</v>
      </c>
      <c r="N196" s="112">
        <f t="shared" si="20"/>
        <v>1926</v>
      </c>
      <c r="O196" s="135">
        <v>0</v>
      </c>
      <c r="P196" s="112">
        <f t="shared" si="21"/>
        <v>0</v>
      </c>
      <c r="Q196" s="135">
        <v>1</v>
      </c>
      <c r="R196" s="112">
        <f t="shared" si="22"/>
        <v>1926</v>
      </c>
      <c r="S196" s="135">
        <v>0</v>
      </c>
      <c r="T196" s="112">
        <f t="shared" si="23"/>
        <v>0</v>
      </c>
      <c r="U196" s="122">
        <f t="shared" si="16"/>
        <v>3852</v>
      </c>
      <c r="V196" s="122">
        <f t="shared" si="17"/>
        <v>0</v>
      </c>
      <c r="W196" s="98"/>
      <c r="X196" s="98"/>
      <c r="Y196" s="98"/>
      <c r="Z196" s="98"/>
    </row>
    <row r="197" spans="1:26" ht="18.75" customHeight="1">
      <c r="A197" s="113" t="s">
        <v>395</v>
      </c>
      <c r="B197" s="108">
        <v>193</v>
      </c>
      <c r="C197" s="113" t="s">
        <v>432</v>
      </c>
      <c r="D197" s="100" t="s">
        <v>225</v>
      </c>
      <c r="E197" s="116">
        <v>1</v>
      </c>
      <c r="F197" s="117">
        <v>1</v>
      </c>
      <c r="G197" s="118">
        <v>1</v>
      </c>
      <c r="H197" s="129">
        <v>1</v>
      </c>
      <c r="I197" s="135">
        <v>0</v>
      </c>
      <c r="J197" s="120">
        <f t="shared" si="19"/>
        <v>1</v>
      </c>
      <c r="K197" s="137">
        <v>1926</v>
      </c>
      <c r="L197" s="112">
        <f t="shared" si="18"/>
        <v>1926</v>
      </c>
      <c r="M197" s="135">
        <v>1</v>
      </c>
      <c r="N197" s="112">
        <f t="shared" si="20"/>
        <v>1926</v>
      </c>
      <c r="O197" s="135">
        <v>0</v>
      </c>
      <c r="P197" s="112">
        <f t="shared" si="21"/>
        <v>0</v>
      </c>
      <c r="Q197" s="135">
        <v>0</v>
      </c>
      <c r="R197" s="112">
        <f t="shared" si="22"/>
        <v>0</v>
      </c>
      <c r="S197" s="135">
        <v>0</v>
      </c>
      <c r="T197" s="112">
        <f t="shared" si="23"/>
        <v>0</v>
      </c>
      <c r="U197" s="122">
        <f t="shared" si="16"/>
        <v>1926</v>
      </c>
      <c r="V197" s="122">
        <f t="shared" si="17"/>
        <v>0</v>
      </c>
      <c r="W197" s="98"/>
      <c r="X197" s="98"/>
      <c r="Y197" s="98"/>
      <c r="Z197" s="98"/>
    </row>
    <row r="198" spans="1:26" ht="18.75" customHeight="1">
      <c r="A198" s="113" t="s">
        <v>395</v>
      </c>
      <c r="B198" s="108">
        <v>194</v>
      </c>
      <c r="C198" s="113" t="s">
        <v>433</v>
      </c>
      <c r="D198" s="100" t="s">
        <v>225</v>
      </c>
      <c r="E198" s="116">
        <v>1</v>
      </c>
      <c r="F198" s="117">
        <v>1</v>
      </c>
      <c r="G198" s="118">
        <v>0</v>
      </c>
      <c r="H198" s="129">
        <v>1</v>
      </c>
      <c r="I198" s="135">
        <v>1</v>
      </c>
      <c r="J198" s="120">
        <f t="shared" si="19"/>
        <v>0</v>
      </c>
      <c r="K198" s="137">
        <v>1605</v>
      </c>
      <c r="L198" s="112">
        <f t="shared" si="18"/>
        <v>0</v>
      </c>
      <c r="M198" s="135">
        <v>0</v>
      </c>
      <c r="N198" s="112">
        <f t="shared" si="20"/>
        <v>0</v>
      </c>
      <c r="O198" s="135">
        <v>0</v>
      </c>
      <c r="P198" s="112">
        <f t="shared" si="21"/>
        <v>0</v>
      </c>
      <c r="Q198" s="135">
        <v>0</v>
      </c>
      <c r="R198" s="112">
        <f t="shared" si="22"/>
        <v>0</v>
      </c>
      <c r="S198" s="135">
        <v>0</v>
      </c>
      <c r="T198" s="112">
        <f t="shared" si="23"/>
        <v>0</v>
      </c>
      <c r="U198" s="122">
        <f t="shared" ref="U198:U261" si="24">N198+P198+R198+T198</f>
        <v>0</v>
      </c>
      <c r="V198" s="122">
        <f t="shared" ref="V198:V261" si="25">L198-U198</f>
        <v>0</v>
      </c>
      <c r="W198" s="98"/>
      <c r="X198" s="98"/>
      <c r="Y198" s="98"/>
      <c r="Z198" s="98"/>
    </row>
    <row r="199" spans="1:26" ht="18.75" customHeight="1">
      <c r="A199" s="113" t="s">
        <v>395</v>
      </c>
      <c r="B199" s="108">
        <v>195</v>
      </c>
      <c r="C199" s="113" t="s">
        <v>434</v>
      </c>
      <c r="D199" s="100" t="s">
        <v>225</v>
      </c>
      <c r="E199" s="116">
        <v>1</v>
      </c>
      <c r="F199" s="117">
        <v>1</v>
      </c>
      <c r="G199" s="118">
        <v>1</v>
      </c>
      <c r="H199" s="129">
        <v>1</v>
      </c>
      <c r="I199" s="135">
        <v>0</v>
      </c>
      <c r="J199" s="120">
        <f t="shared" si="19"/>
        <v>1</v>
      </c>
      <c r="K199" s="137">
        <v>1605</v>
      </c>
      <c r="L199" s="112">
        <f t="shared" si="18"/>
        <v>1605</v>
      </c>
      <c r="M199" s="135">
        <v>1</v>
      </c>
      <c r="N199" s="112">
        <f t="shared" si="20"/>
        <v>1605</v>
      </c>
      <c r="O199" s="135">
        <v>0</v>
      </c>
      <c r="P199" s="112">
        <f t="shared" si="21"/>
        <v>0</v>
      </c>
      <c r="Q199" s="135">
        <v>0</v>
      </c>
      <c r="R199" s="112">
        <f t="shared" si="22"/>
        <v>0</v>
      </c>
      <c r="S199" s="135">
        <v>0</v>
      </c>
      <c r="T199" s="112">
        <f t="shared" si="23"/>
        <v>0</v>
      </c>
      <c r="U199" s="122">
        <f t="shared" si="24"/>
        <v>1605</v>
      </c>
      <c r="V199" s="122">
        <f t="shared" si="25"/>
        <v>0</v>
      </c>
      <c r="W199" s="98"/>
      <c r="X199" s="98"/>
      <c r="Y199" s="98"/>
      <c r="Z199" s="98"/>
    </row>
    <row r="200" spans="1:26" ht="18.75" customHeight="1">
      <c r="A200" s="113" t="s">
        <v>395</v>
      </c>
      <c r="B200" s="108">
        <v>196</v>
      </c>
      <c r="C200" s="113" t="s">
        <v>435</v>
      </c>
      <c r="D200" s="100" t="s">
        <v>225</v>
      </c>
      <c r="E200" s="116">
        <v>1</v>
      </c>
      <c r="F200" s="117">
        <v>1</v>
      </c>
      <c r="G200" s="118">
        <v>0</v>
      </c>
      <c r="H200" s="129">
        <v>1</v>
      </c>
      <c r="I200" s="135">
        <v>1</v>
      </c>
      <c r="J200" s="120">
        <f t="shared" si="19"/>
        <v>0</v>
      </c>
      <c r="K200" s="137">
        <v>1605</v>
      </c>
      <c r="L200" s="112">
        <f t="shared" si="18"/>
        <v>0</v>
      </c>
      <c r="M200" s="135">
        <v>0</v>
      </c>
      <c r="N200" s="112">
        <f t="shared" si="20"/>
        <v>0</v>
      </c>
      <c r="O200" s="135">
        <v>0</v>
      </c>
      <c r="P200" s="112">
        <f t="shared" si="21"/>
        <v>0</v>
      </c>
      <c r="Q200" s="135">
        <v>0</v>
      </c>
      <c r="R200" s="112">
        <f t="shared" si="22"/>
        <v>0</v>
      </c>
      <c r="S200" s="135">
        <v>0</v>
      </c>
      <c r="T200" s="112">
        <f t="shared" si="23"/>
        <v>0</v>
      </c>
      <c r="U200" s="122">
        <f t="shared" si="24"/>
        <v>0</v>
      </c>
      <c r="V200" s="122">
        <f t="shared" si="25"/>
        <v>0</v>
      </c>
      <c r="W200" s="98"/>
      <c r="X200" s="98"/>
      <c r="Y200" s="98"/>
      <c r="Z200" s="98"/>
    </row>
    <row r="201" spans="1:26" ht="18.75" customHeight="1">
      <c r="A201" s="113" t="s">
        <v>395</v>
      </c>
      <c r="B201" s="108">
        <v>197</v>
      </c>
      <c r="C201" s="113" t="s">
        <v>436</v>
      </c>
      <c r="D201" s="100" t="s">
        <v>225</v>
      </c>
      <c r="E201" s="116">
        <v>1</v>
      </c>
      <c r="F201" s="117">
        <v>1</v>
      </c>
      <c r="G201" s="118">
        <v>0</v>
      </c>
      <c r="H201" s="129">
        <v>1</v>
      </c>
      <c r="I201" s="135">
        <v>0</v>
      </c>
      <c r="J201" s="120">
        <f t="shared" si="19"/>
        <v>1</v>
      </c>
      <c r="K201" s="137">
        <v>1926</v>
      </c>
      <c r="L201" s="112">
        <f t="shared" si="18"/>
        <v>1926</v>
      </c>
      <c r="M201" s="135">
        <v>1</v>
      </c>
      <c r="N201" s="112">
        <f t="shared" si="20"/>
        <v>1926</v>
      </c>
      <c r="O201" s="135">
        <v>0</v>
      </c>
      <c r="P201" s="112">
        <f t="shared" si="21"/>
        <v>0</v>
      </c>
      <c r="Q201" s="135">
        <v>0</v>
      </c>
      <c r="R201" s="112">
        <f t="shared" si="22"/>
        <v>0</v>
      </c>
      <c r="S201" s="135">
        <v>0</v>
      </c>
      <c r="T201" s="112">
        <f t="shared" si="23"/>
        <v>0</v>
      </c>
      <c r="U201" s="122">
        <f t="shared" si="24"/>
        <v>1926</v>
      </c>
      <c r="V201" s="122">
        <f t="shared" si="25"/>
        <v>0</v>
      </c>
      <c r="W201" s="98"/>
      <c r="X201" s="98"/>
      <c r="Y201" s="98"/>
      <c r="Z201" s="98"/>
    </row>
    <row r="202" spans="1:26" ht="18.75" customHeight="1">
      <c r="A202" s="113" t="s">
        <v>395</v>
      </c>
      <c r="B202" s="108">
        <v>198</v>
      </c>
      <c r="C202" s="113" t="s">
        <v>437</v>
      </c>
      <c r="D202" s="100" t="s">
        <v>225</v>
      </c>
      <c r="E202" s="116">
        <v>1</v>
      </c>
      <c r="F202" s="117">
        <v>1</v>
      </c>
      <c r="G202" s="118">
        <v>0</v>
      </c>
      <c r="H202" s="129">
        <v>1</v>
      </c>
      <c r="I202" s="135">
        <v>1</v>
      </c>
      <c r="J202" s="120">
        <f t="shared" si="19"/>
        <v>0</v>
      </c>
      <c r="K202" s="137">
        <v>1926</v>
      </c>
      <c r="L202" s="112">
        <f t="shared" si="18"/>
        <v>0</v>
      </c>
      <c r="M202" s="135">
        <v>0</v>
      </c>
      <c r="N202" s="112">
        <f t="shared" si="20"/>
        <v>0</v>
      </c>
      <c r="O202" s="135">
        <v>0</v>
      </c>
      <c r="P202" s="112">
        <f t="shared" si="21"/>
        <v>0</v>
      </c>
      <c r="Q202" s="135">
        <v>0</v>
      </c>
      <c r="R202" s="112">
        <f t="shared" si="22"/>
        <v>0</v>
      </c>
      <c r="S202" s="135">
        <v>0</v>
      </c>
      <c r="T202" s="112">
        <f t="shared" si="23"/>
        <v>0</v>
      </c>
      <c r="U202" s="122">
        <f t="shared" si="24"/>
        <v>0</v>
      </c>
      <c r="V202" s="122">
        <f t="shared" si="25"/>
        <v>0</v>
      </c>
      <c r="W202" s="98"/>
      <c r="X202" s="98"/>
      <c r="Y202" s="98"/>
      <c r="Z202" s="98"/>
    </row>
    <row r="203" spans="1:26" ht="18.75" customHeight="1">
      <c r="A203" s="113" t="s">
        <v>395</v>
      </c>
      <c r="B203" s="108">
        <v>199</v>
      </c>
      <c r="C203" s="113" t="s">
        <v>438</v>
      </c>
      <c r="D203" s="100" t="s">
        <v>225</v>
      </c>
      <c r="E203" s="116">
        <v>1</v>
      </c>
      <c r="F203" s="117">
        <v>1</v>
      </c>
      <c r="G203" s="118">
        <v>1</v>
      </c>
      <c r="H203" s="129">
        <v>1</v>
      </c>
      <c r="I203" s="135">
        <v>0</v>
      </c>
      <c r="J203" s="120">
        <f t="shared" si="19"/>
        <v>1</v>
      </c>
      <c r="K203" s="137">
        <v>1926</v>
      </c>
      <c r="L203" s="112">
        <f t="shared" si="18"/>
        <v>1926</v>
      </c>
      <c r="M203" s="135">
        <v>1</v>
      </c>
      <c r="N203" s="112">
        <f t="shared" si="20"/>
        <v>1926</v>
      </c>
      <c r="O203" s="135">
        <v>0</v>
      </c>
      <c r="P203" s="112">
        <f t="shared" si="21"/>
        <v>0</v>
      </c>
      <c r="Q203" s="135">
        <v>0</v>
      </c>
      <c r="R203" s="112">
        <f t="shared" si="22"/>
        <v>0</v>
      </c>
      <c r="S203" s="135">
        <v>0</v>
      </c>
      <c r="T203" s="112">
        <f t="shared" si="23"/>
        <v>0</v>
      </c>
      <c r="U203" s="122">
        <f t="shared" si="24"/>
        <v>1926</v>
      </c>
      <c r="V203" s="122">
        <f t="shared" si="25"/>
        <v>0</v>
      </c>
      <c r="W203" s="98"/>
      <c r="X203" s="98"/>
      <c r="Y203" s="98"/>
      <c r="Z203" s="98"/>
    </row>
    <row r="204" spans="1:26" ht="18.75" customHeight="1">
      <c r="A204" s="113" t="s">
        <v>395</v>
      </c>
      <c r="B204" s="108">
        <v>200</v>
      </c>
      <c r="C204" s="113" t="s">
        <v>439</v>
      </c>
      <c r="D204" s="100" t="s">
        <v>225</v>
      </c>
      <c r="E204" s="116">
        <v>0</v>
      </c>
      <c r="F204" s="117">
        <v>0</v>
      </c>
      <c r="G204" s="118">
        <v>1</v>
      </c>
      <c r="H204" s="129">
        <v>2</v>
      </c>
      <c r="I204" s="135">
        <v>1</v>
      </c>
      <c r="J204" s="120">
        <f t="shared" si="19"/>
        <v>1</v>
      </c>
      <c r="K204" s="137">
        <v>1070</v>
      </c>
      <c r="L204" s="112">
        <f t="shared" si="18"/>
        <v>1070</v>
      </c>
      <c r="M204" s="135">
        <v>0</v>
      </c>
      <c r="N204" s="112">
        <f t="shared" si="20"/>
        <v>0</v>
      </c>
      <c r="O204" s="135">
        <v>0</v>
      </c>
      <c r="P204" s="112">
        <f t="shared" si="21"/>
        <v>0</v>
      </c>
      <c r="Q204" s="135">
        <v>1</v>
      </c>
      <c r="R204" s="112">
        <f t="shared" si="22"/>
        <v>1070</v>
      </c>
      <c r="S204" s="135">
        <v>0</v>
      </c>
      <c r="T204" s="112">
        <f t="shared" si="23"/>
        <v>0</v>
      </c>
      <c r="U204" s="122">
        <f t="shared" si="24"/>
        <v>1070</v>
      </c>
      <c r="V204" s="122">
        <f t="shared" si="25"/>
        <v>0</v>
      </c>
      <c r="W204" s="98"/>
      <c r="X204" s="98"/>
      <c r="Y204" s="98"/>
      <c r="Z204" s="98"/>
    </row>
    <row r="205" spans="1:26" ht="18.75" customHeight="1">
      <c r="A205" s="114" t="s">
        <v>440</v>
      </c>
      <c r="B205" s="108">
        <v>201</v>
      </c>
      <c r="C205" s="114" t="s">
        <v>441</v>
      </c>
      <c r="D205" s="115" t="s">
        <v>225</v>
      </c>
      <c r="E205" s="116">
        <v>0</v>
      </c>
      <c r="F205" s="117">
        <v>1</v>
      </c>
      <c r="G205" s="118">
        <v>1</v>
      </c>
      <c r="H205" s="129">
        <v>3</v>
      </c>
      <c r="I205" s="135">
        <v>3</v>
      </c>
      <c r="J205" s="120">
        <f t="shared" si="19"/>
        <v>0</v>
      </c>
      <c r="K205" s="124">
        <v>256.8</v>
      </c>
      <c r="L205" s="112">
        <f t="shared" si="18"/>
        <v>0</v>
      </c>
      <c r="M205" s="135">
        <v>0</v>
      </c>
      <c r="N205" s="112">
        <f t="shared" si="20"/>
        <v>0</v>
      </c>
      <c r="O205" s="135">
        <v>0</v>
      </c>
      <c r="P205" s="112">
        <f t="shared" si="21"/>
        <v>0</v>
      </c>
      <c r="Q205" s="135">
        <v>0</v>
      </c>
      <c r="R205" s="112">
        <f t="shared" si="22"/>
        <v>0</v>
      </c>
      <c r="S205" s="135">
        <v>0</v>
      </c>
      <c r="T205" s="112">
        <f t="shared" si="23"/>
        <v>0</v>
      </c>
      <c r="U205" s="122">
        <f t="shared" si="24"/>
        <v>0</v>
      </c>
      <c r="V205" s="122">
        <f t="shared" si="25"/>
        <v>0</v>
      </c>
      <c r="W205" s="98"/>
      <c r="X205" s="98"/>
      <c r="Y205" s="98"/>
      <c r="Z205" s="98"/>
    </row>
    <row r="206" spans="1:26" ht="18.75" customHeight="1">
      <c r="A206" s="114" t="s">
        <v>440</v>
      </c>
      <c r="B206" s="108">
        <v>202</v>
      </c>
      <c r="C206" s="114" t="s">
        <v>442</v>
      </c>
      <c r="D206" s="115" t="s">
        <v>225</v>
      </c>
      <c r="E206" s="116">
        <v>3</v>
      </c>
      <c r="F206" s="117">
        <v>1</v>
      </c>
      <c r="G206" s="118">
        <v>2</v>
      </c>
      <c r="H206" s="123">
        <v>5</v>
      </c>
      <c r="I206" s="121">
        <v>4</v>
      </c>
      <c r="J206" s="120">
        <f t="shared" si="19"/>
        <v>1</v>
      </c>
      <c r="K206" s="124">
        <v>256.8</v>
      </c>
      <c r="L206" s="112">
        <f t="shared" si="18"/>
        <v>256.8</v>
      </c>
      <c r="M206" s="121">
        <v>0</v>
      </c>
      <c r="N206" s="112">
        <f t="shared" si="20"/>
        <v>0</v>
      </c>
      <c r="O206" s="121">
        <v>0</v>
      </c>
      <c r="P206" s="112">
        <f t="shared" si="21"/>
        <v>0</v>
      </c>
      <c r="Q206" s="121">
        <v>0</v>
      </c>
      <c r="R206" s="112">
        <f t="shared" si="22"/>
        <v>0</v>
      </c>
      <c r="S206" s="121">
        <v>1</v>
      </c>
      <c r="T206" s="112">
        <f t="shared" si="23"/>
        <v>256.8</v>
      </c>
      <c r="U206" s="122">
        <f t="shared" si="24"/>
        <v>256.8</v>
      </c>
      <c r="V206" s="122">
        <f t="shared" si="25"/>
        <v>0</v>
      </c>
      <c r="W206" s="98"/>
      <c r="X206" s="98"/>
      <c r="Y206" s="98"/>
      <c r="Z206" s="98"/>
    </row>
    <row r="207" spans="1:26" ht="18.75" customHeight="1">
      <c r="A207" s="114" t="s">
        <v>440</v>
      </c>
      <c r="B207" s="108">
        <v>203</v>
      </c>
      <c r="C207" s="114" t="s">
        <v>443</v>
      </c>
      <c r="D207" s="115" t="s">
        <v>225</v>
      </c>
      <c r="E207" s="116">
        <v>3</v>
      </c>
      <c r="F207" s="117">
        <v>2</v>
      </c>
      <c r="G207" s="118">
        <v>3</v>
      </c>
      <c r="H207" s="123">
        <v>5</v>
      </c>
      <c r="I207" s="121">
        <v>2</v>
      </c>
      <c r="J207" s="120">
        <f t="shared" si="19"/>
        <v>3</v>
      </c>
      <c r="K207" s="124">
        <v>256.8</v>
      </c>
      <c r="L207" s="112">
        <f t="shared" si="18"/>
        <v>770.40000000000009</v>
      </c>
      <c r="M207" s="121">
        <v>0</v>
      </c>
      <c r="N207" s="112">
        <f t="shared" si="20"/>
        <v>0</v>
      </c>
      <c r="O207" s="121">
        <v>1</v>
      </c>
      <c r="P207" s="112">
        <f t="shared" si="21"/>
        <v>256.8</v>
      </c>
      <c r="Q207" s="121">
        <v>2</v>
      </c>
      <c r="R207" s="112">
        <f t="shared" si="22"/>
        <v>513.6</v>
      </c>
      <c r="S207" s="121">
        <v>0</v>
      </c>
      <c r="T207" s="112">
        <f t="shared" si="23"/>
        <v>0</v>
      </c>
      <c r="U207" s="122">
        <f t="shared" si="24"/>
        <v>770.40000000000009</v>
      </c>
      <c r="V207" s="122">
        <f t="shared" si="25"/>
        <v>0</v>
      </c>
      <c r="W207" s="98"/>
      <c r="X207" s="98"/>
      <c r="Y207" s="98"/>
      <c r="Z207" s="98"/>
    </row>
    <row r="208" spans="1:26" ht="18.75" customHeight="1">
      <c r="A208" s="114" t="s">
        <v>440</v>
      </c>
      <c r="B208" s="108">
        <v>204</v>
      </c>
      <c r="C208" s="114" t="s">
        <v>444</v>
      </c>
      <c r="D208" s="115" t="s">
        <v>225</v>
      </c>
      <c r="E208" s="116">
        <v>6</v>
      </c>
      <c r="F208" s="117">
        <v>2</v>
      </c>
      <c r="G208" s="118">
        <v>0</v>
      </c>
      <c r="H208" s="123">
        <v>5</v>
      </c>
      <c r="I208" s="121">
        <v>4</v>
      </c>
      <c r="J208" s="120">
        <f t="shared" si="19"/>
        <v>1</v>
      </c>
      <c r="K208" s="124">
        <v>256.8</v>
      </c>
      <c r="L208" s="112">
        <f t="shared" si="18"/>
        <v>256.8</v>
      </c>
      <c r="M208" s="121">
        <v>0</v>
      </c>
      <c r="N208" s="112">
        <f t="shared" si="20"/>
        <v>0</v>
      </c>
      <c r="O208" s="121"/>
      <c r="P208" s="112">
        <f t="shared" si="21"/>
        <v>0</v>
      </c>
      <c r="Q208" s="121">
        <v>0</v>
      </c>
      <c r="R208" s="112">
        <f t="shared" si="22"/>
        <v>0</v>
      </c>
      <c r="S208" s="121">
        <v>1</v>
      </c>
      <c r="T208" s="112">
        <f t="shared" si="23"/>
        <v>256.8</v>
      </c>
      <c r="U208" s="122">
        <f t="shared" si="24"/>
        <v>256.8</v>
      </c>
      <c r="V208" s="122">
        <f t="shared" si="25"/>
        <v>0</v>
      </c>
      <c r="W208" s="98"/>
      <c r="X208" s="98"/>
      <c r="Y208" s="98"/>
      <c r="Z208" s="98"/>
    </row>
    <row r="209" spans="1:26" ht="18.75" customHeight="1">
      <c r="A209" s="114" t="s">
        <v>440</v>
      </c>
      <c r="B209" s="108">
        <v>205</v>
      </c>
      <c r="C209" s="114" t="s">
        <v>445</v>
      </c>
      <c r="D209" s="115" t="s">
        <v>225</v>
      </c>
      <c r="E209" s="116">
        <v>0</v>
      </c>
      <c r="F209" s="117">
        <v>0</v>
      </c>
      <c r="G209" s="118">
        <v>1</v>
      </c>
      <c r="H209" s="123">
        <v>5</v>
      </c>
      <c r="I209" s="121">
        <v>3</v>
      </c>
      <c r="J209" s="120">
        <f t="shared" si="19"/>
        <v>2</v>
      </c>
      <c r="K209" s="124">
        <v>256.8</v>
      </c>
      <c r="L209" s="112">
        <f t="shared" si="18"/>
        <v>513.6</v>
      </c>
      <c r="M209" s="121">
        <v>0</v>
      </c>
      <c r="N209" s="112">
        <f t="shared" si="20"/>
        <v>0</v>
      </c>
      <c r="O209" s="121">
        <v>0</v>
      </c>
      <c r="P209" s="112">
        <f t="shared" si="21"/>
        <v>0</v>
      </c>
      <c r="Q209" s="121">
        <v>2</v>
      </c>
      <c r="R209" s="112">
        <f t="shared" si="22"/>
        <v>513.6</v>
      </c>
      <c r="S209" s="121">
        <v>0</v>
      </c>
      <c r="T209" s="112">
        <f t="shared" si="23"/>
        <v>0</v>
      </c>
      <c r="U209" s="122">
        <f t="shared" si="24"/>
        <v>513.6</v>
      </c>
      <c r="V209" s="122">
        <f t="shared" si="25"/>
        <v>0</v>
      </c>
      <c r="W209" s="98"/>
      <c r="X209" s="98"/>
      <c r="Y209" s="98"/>
      <c r="Z209" s="98"/>
    </row>
    <row r="210" spans="1:26" ht="18.75" customHeight="1">
      <c r="A210" s="114" t="s">
        <v>440</v>
      </c>
      <c r="B210" s="108">
        <v>206</v>
      </c>
      <c r="C210" s="114" t="s">
        <v>446</v>
      </c>
      <c r="D210" s="115" t="s">
        <v>225</v>
      </c>
      <c r="E210" s="116">
        <v>2</v>
      </c>
      <c r="F210" s="117">
        <v>7</v>
      </c>
      <c r="G210" s="118">
        <v>1</v>
      </c>
      <c r="H210" s="123">
        <v>5</v>
      </c>
      <c r="I210" s="121">
        <v>4</v>
      </c>
      <c r="J210" s="120">
        <f t="shared" si="19"/>
        <v>1</v>
      </c>
      <c r="K210" s="124">
        <v>256.8</v>
      </c>
      <c r="L210" s="112">
        <f t="shared" si="18"/>
        <v>256.8</v>
      </c>
      <c r="M210" s="121">
        <v>0</v>
      </c>
      <c r="N210" s="112">
        <f t="shared" si="20"/>
        <v>0</v>
      </c>
      <c r="O210" s="121">
        <v>0</v>
      </c>
      <c r="P210" s="112">
        <f t="shared" si="21"/>
        <v>0</v>
      </c>
      <c r="Q210" s="121">
        <v>0</v>
      </c>
      <c r="R210" s="112">
        <f t="shared" si="22"/>
        <v>0</v>
      </c>
      <c r="S210" s="121">
        <v>1</v>
      </c>
      <c r="T210" s="112">
        <f t="shared" si="23"/>
        <v>256.8</v>
      </c>
      <c r="U210" s="122">
        <f t="shared" si="24"/>
        <v>256.8</v>
      </c>
      <c r="V210" s="122">
        <f t="shared" si="25"/>
        <v>0</v>
      </c>
      <c r="W210" s="98"/>
      <c r="X210" s="98"/>
      <c r="Y210" s="98"/>
      <c r="Z210" s="98"/>
    </row>
    <row r="211" spans="1:26" ht="18.75" customHeight="1">
      <c r="A211" s="114" t="s">
        <v>440</v>
      </c>
      <c r="B211" s="108">
        <v>207</v>
      </c>
      <c r="C211" s="114" t="s">
        <v>447</v>
      </c>
      <c r="D211" s="115" t="s">
        <v>225</v>
      </c>
      <c r="E211" s="116">
        <v>3</v>
      </c>
      <c r="F211" s="117">
        <v>4</v>
      </c>
      <c r="G211" s="118">
        <v>0</v>
      </c>
      <c r="H211" s="123">
        <v>5</v>
      </c>
      <c r="I211" s="121">
        <v>3</v>
      </c>
      <c r="J211" s="120">
        <f t="shared" si="19"/>
        <v>2</v>
      </c>
      <c r="K211" s="124">
        <v>256.8</v>
      </c>
      <c r="L211" s="112">
        <f t="shared" si="18"/>
        <v>513.6</v>
      </c>
      <c r="M211" s="121">
        <v>0</v>
      </c>
      <c r="N211" s="112">
        <f t="shared" si="20"/>
        <v>0</v>
      </c>
      <c r="O211" s="121">
        <v>0</v>
      </c>
      <c r="P211" s="112">
        <f t="shared" si="21"/>
        <v>0</v>
      </c>
      <c r="Q211" s="121">
        <v>1</v>
      </c>
      <c r="R211" s="112">
        <f t="shared" si="22"/>
        <v>256.8</v>
      </c>
      <c r="S211" s="121">
        <v>1</v>
      </c>
      <c r="T211" s="112">
        <f t="shared" si="23"/>
        <v>256.8</v>
      </c>
      <c r="U211" s="122">
        <f t="shared" si="24"/>
        <v>513.6</v>
      </c>
      <c r="V211" s="122">
        <f t="shared" si="25"/>
        <v>0</v>
      </c>
      <c r="W211" s="98"/>
      <c r="X211" s="98"/>
      <c r="Y211" s="98"/>
      <c r="Z211" s="98"/>
    </row>
    <row r="212" spans="1:26" ht="18.75" customHeight="1">
      <c r="A212" s="114" t="s">
        <v>440</v>
      </c>
      <c r="B212" s="108">
        <v>208</v>
      </c>
      <c r="C212" s="114" t="s">
        <v>448</v>
      </c>
      <c r="D212" s="115" t="s">
        <v>225</v>
      </c>
      <c r="E212" s="116"/>
      <c r="F212" s="117"/>
      <c r="G212" s="118">
        <v>2</v>
      </c>
      <c r="H212" s="123">
        <v>5</v>
      </c>
      <c r="I212" s="121">
        <v>2</v>
      </c>
      <c r="J212" s="120">
        <f t="shared" si="19"/>
        <v>3</v>
      </c>
      <c r="K212" s="124">
        <v>256.8</v>
      </c>
      <c r="L212" s="112">
        <f t="shared" si="18"/>
        <v>770.40000000000009</v>
      </c>
      <c r="M212" s="121">
        <v>0</v>
      </c>
      <c r="N212" s="112">
        <f t="shared" si="20"/>
        <v>0</v>
      </c>
      <c r="O212" s="121">
        <v>1</v>
      </c>
      <c r="P212" s="112">
        <f t="shared" si="21"/>
        <v>256.8</v>
      </c>
      <c r="Q212" s="121">
        <v>1</v>
      </c>
      <c r="R212" s="112">
        <f t="shared" si="22"/>
        <v>256.8</v>
      </c>
      <c r="S212" s="121">
        <v>1</v>
      </c>
      <c r="T212" s="112">
        <f t="shared" si="23"/>
        <v>256.8</v>
      </c>
      <c r="U212" s="122">
        <f t="shared" si="24"/>
        <v>770.40000000000009</v>
      </c>
      <c r="V212" s="122">
        <f t="shared" si="25"/>
        <v>0</v>
      </c>
      <c r="W212" s="98"/>
      <c r="X212" s="98"/>
      <c r="Y212" s="98"/>
      <c r="Z212" s="98"/>
    </row>
    <row r="213" spans="1:26" ht="18.75" customHeight="1">
      <c r="A213" s="114" t="s">
        <v>440</v>
      </c>
      <c r="B213" s="108">
        <v>209</v>
      </c>
      <c r="C213" s="114" t="s">
        <v>449</v>
      </c>
      <c r="D213" s="115" t="s">
        <v>225</v>
      </c>
      <c r="E213" s="116">
        <v>2</v>
      </c>
      <c r="F213" s="117">
        <v>0</v>
      </c>
      <c r="G213" s="118">
        <v>0</v>
      </c>
      <c r="H213" s="123">
        <v>5</v>
      </c>
      <c r="I213" s="121">
        <v>3</v>
      </c>
      <c r="J213" s="120">
        <f t="shared" si="19"/>
        <v>2</v>
      </c>
      <c r="K213" s="124">
        <v>256.8</v>
      </c>
      <c r="L213" s="112">
        <f t="shared" si="18"/>
        <v>513.6</v>
      </c>
      <c r="M213" s="121">
        <v>0</v>
      </c>
      <c r="N213" s="112">
        <f t="shared" si="20"/>
        <v>0</v>
      </c>
      <c r="O213" s="121">
        <v>0</v>
      </c>
      <c r="P213" s="112">
        <f t="shared" si="21"/>
        <v>0</v>
      </c>
      <c r="Q213" s="121">
        <v>1</v>
      </c>
      <c r="R213" s="112">
        <f t="shared" si="22"/>
        <v>256.8</v>
      </c>
      <c r="S213" s="121">
        <v>1</v>
      </c>
      <c r="T213" s="112">
        <f t="shared" si="23"/>
        <v>256.8</v>
      </c>
      <c r="U213" s="122">
        <f t="shared" si="24"/>
        <v>513.6</v>
      </c>
      <c r="V213" s="122">
        <f t="shared" si="25"/>
        <v>0</v>
      </c>
      <c r="W213" s="98"/>
      <c r="X213" s="98"/>
      <c r="Y213" s="98"/>
      <c r="Z213" s="98"/>
    </row>
    <row r="214" spans="1:26" ht="18.75" customHeight="1">
      <c r="A214" s="114" t="s">
        <v>440</v>
      </c>
      <c r="B214" s="108">
        <v>210</v>
      </c>
      <c r="C214" s="114" t="s">
        <v>450</v>
      </c>
      <c r="D214" s="115" t="s">
        <v>225</v>
      </c>
      <c r="E214" s="116">
        <v>2</v>
      </c>
      <c r="F214" s="117">
        <v>1</v>
      </c>
      <c r="G214" s="118">
        <v>0</v>
      </c>
      <c r="H214" s="123">
        <v>5</v>
      </c>
      <c r="I214" s="121">
        <v>3</v>
      </c>
      <c r="J214" s="120">
        <f t="shared" si="19"/>
        <v>2</v>
      </c>
      <c r="K214" s="124">
        <v>256.8</v>
      </c>
      <c r="L214" s="112">
        <f t="shared" si="18"/>
        <v>513.6</v>
      </c>
      <c r="M214" s="121">
        <v>0</v>
      </c>
      <c r="N214" s="112">
        <f t="shared" si="20"/>
        <v>0</v>
      </c>
      <c r="O214" s="121"/>
      <c r="P214" s="112">
        <f t="shared" si="21"/>
        <v>0</v>
      </c>
      <c r="Q214" s="121">
        <v>1</v>
      </c>
      <c r="R214" s="112">
        <f t="shared" si="22"/>
        <v>256.8</v>
      </c>
      <c r="S214" s="121">
        <v>1</v>
      </c>
      <c r="T214" s="112">
        <f t="shared" si="23"/>
        <v>256.8</v>
      </c>
      <c r="U214" s="122">
        <f t="shared" si="24"/>
        <v>513.6</v>
      </c>
      <c r="V214" s="122">
        <f t="shared" si="25"/>
        <v>0</v>
      </c>
      <c r="W214" s="98"/>
      <c r="X214" s="98"/>
      <c r="Y214" s="98"/>
      <c r="Z214" s="98"/>
    </row>
    <row r="215" spans="1:26" ht="18.75" customHeight="1">
      <c r="A215" s="114" t="s">
        <v>440</v>
      </c>
      <c r="B215" s="108">
        <v>211</v>
      </c>
      <c r="C215" s="114" t="s">
        <v>451</v>
      </c>
      <c r="D215" s="115" t="s">
        <v>225</v>
      </c>
      <c r="E215" s="116"/>
      <c r="F215" s="117">
        <v>4</v>
      </c>
      <c r="G215" s="118">
        <v>2</v>
      </c>
      <c r="H215" s="123">
        <v>5</v>
      </c>
      <c r="I215" s="121">
        <v>2</v>
      </c>
      <c r="J215" s="120">
        <f t="shared" si="19"/>
        <v>3</v>
      </c>
      <c r="K215" s="124">
        <v>256.8</v>
      </c>
      <c r="L215" s="112">
        <f t="shared" si="18"/>
        <v>770.40000000000009</v>
      </c>
      <c r="M215" s="121">
        <v>0</v>
      </c>
      <c r="N215" s="112">
        <f t="shared" si="20"/>
        <v>0</v>
      </c>
      <c r="O215" s="121">
        <v>1</v>
      </c>
      <c r="P215" s="112">
        <f t="shared" si="21"/>
        <v>256.8</v>
      </c>
      <c r="Q215" s="121">
        <v>1</v>
      </c>
      <c r="R215" s="112">
        <f t="shared" si="22"/>
        <v>256.8</v>
      </c>
      <c r="S215" s="121">
        <v>1</v>
      </c>
      <c r="T215" s="112">
        <f t="shared" si="23"/>
        <v>256.8</v>
      </c>
      <c r="U215" s="122">
        <f t="shared" si="24"/>
        <v>770.40000000000009</v>
      </c>
      <c r="V215" s="122">
        <f t="shared" si="25"/>
        <v>0</v>
      </c>
      <c r="W215" s="98"/>
      <c r="X215" s="98"/>
      <c r="Y215" s="98"/>
      <c r="Z215" s="98"/>
    </row>
    <row r="216" spans="1:26" ht="18.75" customHeight="1">
      <c r="A216" s="114" t="s">
        <v>440</v>
      </c>
      <c r="B216" s="108">
        <v>212</v>
      </c>
      <c r="C216" s="114" t="s">
        <v>452</v>
      </c>
      <c r="D216" s="115" t="s">
        <v>225</v>
      </c>
      <c r="E216" s="116">
        <v>7</v>
      </c>
      <c r="F216" s="117">
        <v>5</v>
      </c>
      <c r="G216" s="118">
        <v>1</v>
      </c>
      <c r="H216" s="123">
        <v>5</v>
      </c>
      <c r="I216" s="121">
        <v>4</v>
      </c>
      <c r="J216" s="120">
        <f t="shared" si="19"/>
        <v>1</v>
      </c>
      <c r="K216" s="124">
        <v>256.8</v>
      </c>
      <c r="L216" s="112">
        <f t="shared" si="18"/>
        <v>256.8</v>
      </c>
      <c r="M216" s="121">
        <v>0</v>
      </c>
      <c r="N216" s="112">
        <f t="shared" si="20"/>
        <v>0</v>
      </c>
      <c r="O216" s="121">
        <v>0</v>
      </c>
      <c r="P216" s="112">
        <f t="shared" si="21"/>
        <v>0</v>
      </c>
      <c r="Q216" s="121">
        <v>0</v>
      </c>
      <c r="R216" s="112">
        <f t="shared" si="22"/>
        <v>0</v>
      </c>
      <c r="S216" s="121">
        <v>1</v>
      </c>
      <c r="T216" s="112">
        <f t="shared" si="23"/>
        <v>256.8</v>
      </c>
      <c r="U216" s="122">
        <f t="shared" si="24"/>
        <v>256.8</v>
      </c>
      <c r="V216" s="122">
        <f t="shared" si="25"/>
        <v>0</v>
      </c>
      <c r="W216" s="98"/>
      <c r="X216" s="98"/>
      <c r="Y216" s="98"/>
      <c r="Z216" s="98"/>
    </row>
    <row r="217" spans="1:26" ht="18.75" customHeight="1">
      <c r="A217" s="114" t="s">
        <v>440</v>
      </c>
      <c r="B217" s="108">
        <v>213</v>
      </c>
      <c r="C217" s="114" t="s">
        <v>453</v>
      </c>
      <c r="D217" s="115" t="s">
        <v>225</v>
      </c>
      <c r="E217" s="117" t="s">
        <v>269</v>
      </c>
      <c r="F217" s="117">
        <v>3</v>
      </c>
      <c r="G217" s="118">
        <v>0</v>
      </c>
      <c r="H217" s="123">
        <v>5</v>
      </c>
      <c r="I217" s="121">
        <v>3</v>
      </c>
      <c r="J217" s="120">
        <f t="shared" si="19"/>
        <v>2</v>
      </c>
      <c r="K217" s="124">
        <v>256.8</v>
      </c>
      <c r="L217" s="112">
        <f t="shared" si="18"/>
        <v>513.6</v>
      </c>
      <c r="M217" s="121">
        <v>0</v>
      </c>
      <c r="N217" s="112">
        <f t="shared" si="20"/>
        <v>0</v>
      </c>
      <c r="O217" s="121">
        <v>0</v>
      </c>
      <c r="P217" s="112">
        <f t="shared" si="21"/>
        <v>0</v>
      </c>
      <c r="Q217" s="121">
        <v>1</v>
      </c>
      <c r="R217" s="112">
        <f t="shared" si="22"/>
        <v>256.8</v>
      </c>
      <c r="S217" s="121">
        <v>1</v>
      </c>
      <c r="T217" s="112">
        <f t="shared" si="23"/>
        <v>256.8</v>
      </c>
      <c r="U217" s="122">
        <f t="shared" si="24"/>
        <v>513.6</v>
      </c>
      <c r="V217" s="122">
        <f t="shared" si="25"/>
        <v>0</v>
      </c>
      <c r="W217" s="98"/>
      <c r="X217" s="98"/>
      <c r="Y217" s="98"/>
      <c r="Z217" s="98"/>
    </row>
    <row r="218" spans="1:26" ht="18.75" customHeight="1">
      <c r="A218" s="114" t="s">
        <v>440</v>
      </c>
      <c r="B218" s="108">
        <v>214</v>
      </c>
      <c r="C218" s="114" t="s">
        <v>454</v>
      </c>
      <c r="D218" s="115" t="s">
        <v>225</v>
      </c>
      <c r="E218" s="116">
        <v>6</v>
      </c>
      <c r="F218" s="117">
        <v>5</v>
      </c>
      <c r="G218" s="118">
        <v>0</v>
      </c>
      <c r="H218" s="123">
        <v>5</v>
      </c>
      <c r="I218" s="121">
        <v>3</v>
      </c>
      <c r="J218" s="120">
        <f t="shared" si="19"/>
        <v>2</v>
      </c>
      <c r="K218" s="124">
        <v>256.8</v>
      </c>
      <c r="L218" s="112">
        <f t="shared" si="18"/>
        <v>513.6</v>
      </c>
      <c r="M218" s="121">
        <v>0</v>
      </c>
      <c r="N218" s="112">
        <f t="shared" si="20"/>
        <v>0</v>
      </c>
      <c r="O218" s="121">
        <v>0</v>
      </c>
      <c r="P218" s="112">
        <f t="shared" si="21"/>
        <v>0</v>
      </c>
      <c r="Q218" s="121">
        <v>1</v>
      </c>
      <c r="R218" s="112">
        <f t="shared" si="22"/>
        <v>256.8</v>
      </c>
      <c r="S218" s="121">
        <v>1</v>
      </c>
      <c r="T218" s="112">
        <f t="shared" si="23"/>
        <v>256.8</v>
      </c>
      <c r="U218" s="122">
        <f t="shared" si="24"/>
        <v>513.6</v>
      </c>
      <c r="V218" s="122">
        <f t="shared" si="25"/>
        <v>0</v>
      </c>
      <c r="W218" s="98"/>
      <c r="X218" s="98"/>
      <c r="Y218" s="98"/>
      <c r="Z218" s="98"/>
    </row>
    <row r="219" spans="1:26" ht="18.75" customHeight="1">
      <c r="A219" s="114" t="s">
        <v>440</v>
      </c>
      <c r="B219" s="108">
        <v>215</v>
      </c>
      <c r="C219" s="114" t="s">
        <v>455</v>
      </c>
      <c r="D219" s="115" t="s">
        <v>225</v>
      </c>
      <c r="E219" s="116">
        <v>2</v>
      </c>
      <c r="F219" s="117">
        <v>3</v>
      </c>
      <c r="G219" s="118">
        <v>0</v>
      </c>
      <c r="H219" s="123">
        <v>5</v>
      </c>
      <c r="I219" s="121">
        <v>3</v>
      </c>
      <c r="J219" s="120">
        <f t="shared" si="19"/>
        <v>2</v>
      </c>
      <c r="K219" s="124">
        <v>256.8</v>
      </c>
      <c r="L219" s="112">
        <f t="shared" si="18"/>
        <v>513.6</v>
      </c>
      <c r="M219" s="121">
        <v>0</v>
      </c>
      <c r="N219" s="112">
        <f t="shared" si="20"/>
        <v>0</v>
      </c>
      <c r="O219" s="121">
        <v>0</v>
      </c>
      <c r="P219" s="112">
        <f t="shared" si="21"/>
        <v>0</v>
      </c>
      <c r="Q219" s="121">
        <v>1</v>
      </c>
      <c r="R219" s="112">
        <f t="shared" si="22"/>
        <v>256.8</v>
      </c>
      <c r="S219" s="121">
        <v>1</v>
      </c>
      <c r="T219" s="112">
        <f t="shared" si="23"/>
        <v>256.8</v>
      </c>
      <c r="U219" s="122">
        <f t="shared" si="24"/>
        <v>513.6</v>
      </c>
      <c r="V219" s="122">
        <f t="shared" si="25"/>
        <v>0</v>
      </c>
      <c r="W219" s="98"/>
      <c r="X219" s="98"/>
      <c r="Y219" s="98"/>
      <c r="Z219" s="98"/>
    </row>
    <row r="220" spans="1:26" ht="18.75" customHeight="1">
      <c r="A220" s="114" t="s">
        <v>440</v>
      </c>
      <c r="B220" s="108">
        <v>216</v>
      </c>
      <c r="C220" s="114" t="s">
        <v>456</v>
      </c>
      <c r="D220" s="115" t="s">
        <v>225</v>
      </c>
      <c r="E220" s="116">
        <v>4</v>
      </c>
      <c r="F220" s="117">
        <v>2</v>
      </c>
      <c r="G220" s="118">
        <v>0</v>
      </c>
      <c r="H220" s="123">
        <v>5</v>
      </c>
      <c r="I220" s="121">
        <v>4</v>
      </c>
      <c r="J220" s="120">
        <f t="shared" si="19"/>
        <v>1</v>
      </c>
      <c r="K220" s="124">
        <v>256.8</v>
      </c>
      <c r="L220" s="112">
        <f t="shared" si="18"/>
        <v>256.8</v>
      </c>
      <c r="M220" s="121">
        <v>0</v>
      </c>
      <c r="N220" s="112">
        <f t="shared" si="20"/>
        <v>0</v>
      </c>
      <c r="O220" s="121">
        <v>0</v>
      </c>
      <c r="P220" s="112">
        <f t="shared" si="21"/>
        <v>0</v>
      </c>
      <c r="Q220" s="121">
        <v>0</v>
      </c>
      <c r="R220" s="112">
        <f t="shared" si="22"/>
        <v>0</v>
      </c>
      <c r="S220" s="121">
        <v>1</v>
      </c>
      <c r="T220" s="112">
        <f t="shared" si="23"/>
        <v>256.8</v>
      </c>
      <c r="U220" s="122">
        <f t="shared" si="24"/>
        <v>256.8</v>
      </c>
      <c r="V220" s="122">
        <f t="shared" si="25"/>
        <v>0</v>
      </c>
      <c r="W220" s="98"/>
      <c r="X220" s="98"/>
      <c r="Y220" s="98"/>
      <c r="Z220" s="98"/>
    </row>
    <row r="221" spans="1:26" ht="18.75" customHeight="1">
      <c r="A221" s="114" t="s">
        <v>440</v>
      </c>
      <c r="B221" s="108">
        <v>217</v>
      </c>
      <c r="C221" s="114" t="s">
        <v>457</v>
      </c>
      <c r="D221" s="115" t="s">
        <v>225</v>
      </c>
      <c r="E221" s="116">
        <v>2</v>
      </c>
      <c r="F221" s="117">
        <v>3</v>
      </c>
      <c r="G221" s="118">
        <v>0</v>
      </c>
      <c r="H221" s="123">
        <v>5</v>
      </c>
      <c r="I221" s="121">
        <v>3</v>
      </c>
      <c r="J221" s="120">
        <f t="shared" si="19"/>
        <v>2</v>
      </c>
      <c r="K221" s="124">
        <v>256.8</v>
      </c>
      <c r="L221" s="112">
        <f t="shared" si="18"/>
        <v>513.6</v>
      </c>
      <c r="M221" s="121">
        <v>0</v>
      </c>
      <c r="N221" s="112">
        <f t="shared" si="20"/>
        <v>0</v>
      </c>
      <c r="O221" s="121">
        <v>0</v>
      </c>
      <c r="P221" s="112">
        <f t="shared" si="21"/>
        <v>0</v>
      </c>
      <c r="Q221" s="121">
        <v>1</v>
      </c>
      <c r="R221" s="112">
        <f t="shared" si="22"/>
        <v>256.8</v>
      </c>
      <c r="S221" s="121">
        <v>1</v>
      </c>
      <c r="T221" s="112">
        <f t="shared" si="23"/>
        <v>256.8</v>
      </c>
      <c r="U221" s="122">
        <f t="shared" si="24"/>
        <v>513.6</v>
      </c>
      <c r="V221" s="122">
        <f t="shared" si="25"/>
        <v>0</v>
      </c>
      <c r="W221" s="98"/>
      <c r="X221" s="98"/>
      <c r="Y221" s="98"/>
      <c r="Z221" s="98"/>
    </row>
    <row r="222" spans="1:26" ht="18.75" customHeight="1">
      <c r="A222" s="114" t="s">
        <v>440</v>
      </c>
      <c r="B222" s="108">
        <v>218</v>
      </c>
      <c r="C222" s="114" t="s">
        <v>458</v>
      </c>
      <c r="D222" s="115" t="s">
        <v>225</v>
      </c>
      <c r="E222" s="116">
        <v>3</v>
      </c>
      <c r="F222" s="117">
        <v>4</v>
      </c>
      <c r="G222" s="118">
        <v>1</v>
      </c>
      <c r="H222" s="123">
        <v>5</v>
      </c>
      <c r="I222" s="121">
        <v>3</v>
      </c>
      <c r="J222" s="120">
        <f t="shared" ref="J222:J291" si="26">H222-I222</f>
        <v>2</v>
      </c>
      <c r="K222" s="124">
        <v>256.8</v>
      </c>
      <c r="L222" s="112">
        <f t="shared" si="18"/>
        <v>513.6</v>
      </c>
      <c r="M222" s="121">
        <v>0</v>
      </c>
      <c r="N222" s="112">
        <f t="shared" si="20"/>
        <v>0</v>
      </c>
      <c r="O222" s="121">
        <v>0</v>
      </c>
      <c r="P222" s="112">
        <f t="shared" si="21"/>
        <v>0</v>
      </c>
      <c r="Q222" s="121">
        <v>1</v>
      </c>
      <c r="R222" s="112">
        <f t="shared" si="22"/>
        <v>256.8</v>
      </c>
      <c r="S222" s="121">
        <v>1</v>
      </c>
      <c r="T222" s="112">
        <f t="shared" si="23"/>
        <v>256.8</v>
      </c>
      <c r="U222" s="122">
        <f t="shared" si="24"/>
        <v>513.6</v>
      </c>
      <c r="V222" s="122">
        <f t="shared" si="25"/>
        <v>0</v>
      </c>
      <c r="W222" s="98"/>
      <c r="X222" s="98"/>
      <c r="Y222" s="98"/>
      <c r="Z222" s="98"/>
    </row>
    <row r="223" spans="1:26" ht="18.75" customHeight="1">
      <c r="A223" s="114" t="s">
        <v>440</v>
      </c>
      <c r="B223" s="108">
        <v>219</v>
      </c>
      <c r="C223" s="114" t="s">
        <v>459</v>
      </c>
      <c r="D223" s="115" t="s">
        <v>225</v>
      </c>
      <c r="E223" s="116">
        <v>8</v>
      </c>
      <c r="F223" s="117">
        <v>4</v>
      </c>
      <c r="G223" s="118">
        <v>1</v>
      </c>
      <c r="H223" s="123">
        <v>5</v>
      </c>
      <c r="I223" s="121">
        <v>3</v>
      </c>
      <c r="J223" s="120">
        <f t="shared" si="26"/>
        <v>2</v>
      </c>
      <c r="K223" s="124">
        <v>256.8</v>
      </c>
      <c r="L223" s="112">
        <f t="shared" si="18"/>
        <v>513.6</v>
      </c>
      <c r="M223" s="121">
        <v>0</v>
      </c>
      <c r="N223" s="112">
        <f t="shared" si="20"/>
        <v>0</v>
      </c>
      <c r="O223" s="121">
        <v>0</v>
      </c>
      <c r="P223" s="112">
        <f t="shared" si="21"/>
        <v>0</v>
      </c>
      <c r="Q223" s="121">
        <v>1</v>
      </c>
      <c r="R223" s="112">
        <f t="shared" si="22"/>
        <v>256.8</v>
      </c>
      <c r="S223" s="121">
        <v>1</v>
      </c>
      <c r="T223" s="112">
        <f t="shared" si="23"/>
        <v>256.8</v>
      </c>
      <c r="U223" s="122">
        <f t="shared" si="24"/>
        <v>513.6</v>
      </c>
      <c r="V223" s="122">
        <f t="shared" si="25"/>
        <v>0</v>
      </c>
      <c r="W223" s="98"/>
      <c r="X223" s="98"/>
      <c r="Y223" s="98"/>
      <c r="Z223" s="98"/>
    </row>
    <row r="224" spans="1:26" s="161" customFormat="1" ht="18.75" customHeight="1">
      <c r="A224" s="114" t="s">
        <v>440</v>
      </c>
      <c r="B224" s="108">
        <v>220</v>
      </c>
      <c r="C224" s="114" t="s">
        <v>460</v>
      </c>
      <c r="D224" s="115" t="s">
        <v>225</v>
      </c>
      <c r="E224" s="116"/>
      <c r="F224" s="117"/>
      <c r="G224" s="118">
        <v>0</v>
      </c>
      <c r="H224" s="123">
        <v>5</v>
      </c>
      <c r="I224" s="121">
        <v>3</v>
      </c>
      <c r="J224" s="120">
        <f t="shared" si="26"/>
        <v>2</v>
      </c>
      <c r="K224" s="124">
        <v>256.8</v>
      </c>
      <c r="L224" s="112">
        <f t="shared" si="18"/>
        <v>513.6</v>
      </c>
      <c r="M224" s="121">
        <v>0</v>
      </c>
      <c r="N224" s="112">
        <f t="shared" si="20"/>
        <v>0</v>
      </c>
      <c r="O224" s="121">
        <v>0</v>
      </c>
      <c r="P224" s="112">
        <f t="shared" si="21"/>
        <v>0</v>
      </c>
      <c r="Q224" s="121">
        <v>1</v>
      </c>
      <c r="R224" s="112">
        <f t="shared" si="22"/>
        <v>256.8</v>
      </c>
      <c r="S224" s="121">
        <v>1</v>
      </c>
      <c r="T224" s="112">
        <f t="shared" si="23"/>
        <v>256.8</v>
      </c>
      <c r="U224" s="122">
        <f t="shared" si="24"/>
        <v>513.6</v>
      </c>
      <c r="V224" s="122">
        <f t="shared" si="25"/>
        <v>0</v>
      </c>
      <c r="W224" s="98"/>
      <c r="X224" s="98"/>
      <c r="Y224" s="98"/>
      <c r="Z224" s="98"/>
    </row>
    <row r="225" spans="1:26" ht="18.75" customHeight="1">
      <c r="A225" s="114" t="s">
        <v>440</v>
      </c>
      <c r="B225" s="108">
        <v>221</v>
      </c>
      <c r="C225" s="114" t="s">
        <v>461</v>
      </c>
      <c r="D225" s="115" t="s">
        <v>225</v>
      </c>
      <c r="E225" s="116">
        <v>5</v>
      </c>
      <c r="F225" s="117">
        <v>1</v>
      </c>
      <c r="G225" s="118">
        <v>2</v>
      </c>
      <c r="H225" s="123">
        <v>5</v>
      </c>
      <c r="I225" s="121">
        <v>2</v>
      </c>
      <c r="J225" s="120">
        <f t="shared" si="26"/>
        <v>3</v>
      </c>
      <c r="K225" s="124">
        <v>256.8</v>
      </c>
      <c r="L225" s="112">
        <f t="shared" ref="L225:L288" si="27">J225*K225</f>
        <v>770.40000000000009</v>
      </c>
      <c r="M225" s="121">
        <v>0</v>
      </c>
      <c r="N225" s="112">
        <f t="shared" si="20"/>
        <v>0</v>
      </c>
      <c r="O225" s="121">
        <v>1</v>
      </c>
      <c r="P225" s="112">
        <f t="shared" si="21"/>
        <v>256.8</v>
      </c>
      <c r="Q225" s="121">
        <v>1</v>
      </c>
      <c r="R225" s="112">
        <f t="shared" si="22"/>
        <v>256.8</v>
      </c>
      <c r="S225" s="121">
        <v>1</v>
      </c>
      <c r="T225" s="112">
        <f t="shared" si="23"/>
        <v>256.8</v>
      </c>
      <c r="U225" s="122">
        <f t="shared" si="24"/>
        <v>770.40000000000009</v>
      </c>
      <c r="V225" s="122">
        <f t="shared" si="25"/>
        <v>0</v>
      </c>
      <c r="W225" s="98"/>
      <c r="X225" s="98"/>
      <c r="Y225" s="98"/>
      <c r="Z225" s="98"/>
    </row>
    <row r="226" spans="1:26" ht="18.75" customHeight="1">
      <c r="A226" s="114" t="s">
        <v>440</v>
      </c>
      <c r="B226" s="108">
        <v>222</v>
      </c>
      <c r="C226" s="114" t="s">
        <v>462</v>
      </c>
      <c r="D226" s="115" t="s">
        <v>41</v>
      </c>
      <c r="E226" s="116">
        <v>1</v>
      </c>
      <c r="F226" s="117">
        <v>1</v>
      </c>
      <c r="G226" s="118">
        <v>1</v>
      </c>
      <c r="H226" s="123">
        <v>2</v>
      </c>
      <c r="I226" s="121">
        <v>1</v>
      </c>
      <c r="J226" s="120">
        <f t="shared" si="26"/>
        <v>1</v>
      </c>
      <c r="K226" s="124">
        <v>1660</v>
      </c>
      <c r="L226" s="112">
        <f t="shared" si="27"/>
        <v>1660</v>
      </c>
      <c r="M226" s="121">
        <v>0</v>
      </c>
      <c r="N226" s="112">
        <f t="shared" si="20"/>
        <v>0</v>
      </c>
      <c r="O226" s="121">
        <v>0</v>
      </c>
      <c r="P226" s="112">
        <f t="shared" si="21"/>
        <v>0</v>
      </c>
      <c r="Q226" s="121">
        <v>1</v>
      </c>
      <c r="R226" s="112">
        <f t="shared" si="22"/>
        <v>1660</v>
      </c>
      <c r="S226" s="121">
        <v>0</v>
      </c>
      <c r="T226" s="112">
        <f t="shared" si="23"/>
        <v>0</v>
      </c>
      <c r="U226" s="122">
        <f t="shared" si="24"/>
        <v>1660</v>
      </c>
      <c r="V226" s="122">
        <f t="shared" si="25"/>
        <v>0</v>
      </c>
      <c r="W226" s="98"/>
      <c r="X226" s="98"/>
      <c r="Y226" s="98"/>
      <c r="Z226" s="98"/>
    </row>
    <row r="227" spans="1:26" ht="18.75" customHeight="1">
      <c r="A227" s="114" t="s">
        <v>440</v>
      </c>
      <c r="B227" s="108">
        <v>223</v>
      </c>
      <c r="C227" s="114" t="s">
        <v>463</v>
      </c>
      <c r="D227" s="115" t="s">
        <v>41</v>
      </c>
      <c r="E227" s="116">
        <v>0</v>
      </c>
      <c r="F227" s="117">
        <v>1</v>
      </c>
      <c r="G227" s="118">
        <v>0</v>
      </c>
      <c r="H227" s="123">
        <v>2</v>
      </c>
      <c r="I227" s="121">
        <v>0</v>
      </c>
      <c r="J227" s="120">
        <f t="shared" si="26"/>
        <v>2</v>
      </c>
      <c r="K227" s="124">
        <v>2033</v>
      </c>
      <c r="L227" s="112">
        <f t="shared" si="27"/>
        <v>4066</v>
      </c>
      <c r="M227" s="121">
        <v>1</v>
      </c>
      <c r="N227" s="112">
        <f t="shared" si="20"/>
        <v>2033</v>
      </c>
      <c r="O227" s="121">
        <v>0</v>
      </c>
      <c r="P227" s="112">
        <f t="shared" si="21"/>
        <v>0</v>
      </c>
      <c r="Q227" s="121">
        <v>1</v>
      </c>
      <c r="R227" s="112">
        <f t="shared" si="22"/>
        <v>2033</v>
      </c>
      <c r="S227" s="121">
        <v>0</v>
      </c>
      <c r="T227" s="112">
        <f t="shared" si="23"/>
        <v>0</v>
      </c>
      <c r="U227" s="122">
        <f t="shared" si="24"/>
        <v>4066</v>
      </c>
      <c r="V227" s="122">
        <f t="shared" si="25"/>
        <v>0</v>
      </c>
      <c r="W227" s="98"/>
      <c r="X227" s="98"/>
      <c r="Y227" s="98"/>
      <c r="Z227" s="98"/>
    </row>
    <row r="228" spans="1:26" ht="18.75" customHeight="1">
      <c r="A228" s="114" t="s">
        <v>440</v>
      </c>
      <c r="B228" s="108">
        <v>224</v>
      </c>
      <c r="C228" s="114" t="s">
        <v>464</v>
      </c>
      <c r="D228" s="115" t="s">
        <v>293</v>
      </c>
      <c r="E228" s="116">
        <v>1</v>
      </c>
      <c r="F228" s="117">
        <v>1</v>
      </c>
      <c r="G228" s="118">
        <v>0</v>
      </c>
      <c r="H228" s="123">
        <v>2</v>
      </c>
      <c r="I228" s="121">
        <v>1</v>
      </c>
      <c r="J228" s="120">
        <f t="shared" si="26"/>
        <v>1</v>
      </c>
      <c r="K228" s="124">
        <v>140</v>
      </c>
      <c r="L228" s="112">
        <f t="shared" si="27"/>
        <v>140</v>
      </c>
      <c r="M228" s="121">
        <v>0</v>
      </c>
      <c r="N228" s="112">
        <f t="shared" si="20"/>
        <v>0</v>
      </c>
      <c r="O228" s="121">
        <v>0</v>
      </c>
      <c r="P228" s="112">
        <f t="shared" si="21"/>
        <v>0</v>
      </c>
      <c r="Q228" s="121">
        <v>1</v>
      </c>
      <c r="R228" s="112">
        <f t="shared" si="22"/>
        <v>140</v>
      </c>
      <c r="S228" s="121">
        <v>0</v>
      </c>
      <c r="T228" s="112">
        <f t="shared" si="23"/>
        <v>0</v>
      </c>
      <c r="U228" s="122">
        <f t="shared" si="24"/>
        <v>140</v>
      </c>
      <c r="V228" s="122">
        <f t="shared" si="25"/>
        <v>0</v>
      </c>
      <c r="W228" s="98"/>
      <c r="X228" s="98"/>
      <c r="Y228" s="98"/>
      <c r="Z228" s="98"/>
    </row>
    <row r="229" spans="1:26" ht="18.75" customHeight="1">
      <c r="A229" s="114" t="s">
        <v>440</v>
      </c>
      <c r="B229" s="108">
        <v>225</v>
      </c>
      <c r="C229" s="114" t="s">
        <v>465</v>
      </c>
      <c r="D229" s="115" t="s">
        <v>293</v>
      </c>
      <c r="E229" s="116">
        <v>2</v>
      </c>
      <c r="F229" s="117">
        <v>2</v>
      </c>
      <c r="G229" s="118">
        <v>2</v>
      </c>
      <c r="H229" s="123">
        <v>2</v>
      </c>
      <c r="I229" s="121">
        <v>2</v>
      </c>
      <c r="J229" s="120">
        <v>0</v>
      </c>
      <c r="K229" s="124">
        <v>240</v>
      </c>
      <c r="L229" s="112">
        <f t="shared" si="27"/>
        <v>0</v>
      </c>
      <c r="M229" s="121">
        <v>0</v>
      </c>
      <c r="N229" s="112">
        <f t="shared" si="20"/>
        <v>0</v>
      </c>
      <c r="O229" s="121">
        <v>0</v>
      </c>
      <c r="P229" s="112">
        <f t="shared" si="21"/>
        <v>0</v>
      </c>
      <c r="Q229" s="121">
        <v>0</v>
      </c>
      <c r="R229" s="112">
        <f t="shared" si="22"/>
        <v>0</v>
      </c>
      <c r="S229" s="121">
        <v>0</v>
      </c>
      <c r="T229" s="112">
        <f t="shared" si="23"/>
        <v>0</v>
      </c>
      <c r="U229" s="122">
        <f t="shared" si="24"/>
        <v>0</v>
      </c>
      <c r="V229" s="122">
        <f t="shared" si="25"/>
        <v>0</v>
      </c>
      <c r="W229" s="98"/>
      <c r="X229" s="98"/>
      <c r="Y229" s="98"/>
      <c r="Z229" s="98"/>
    </row>
    <row r="230" spans="1:26" ht="18.75" customHeight="1">
      <c r="A230" s="114" t="s">
        <v>440</v>
      </c>
      <c r="B230" s="108">
        <v>226</v>
      </c>
      <c r="C230" s="114" t="s">
        <v>466</v>
      </c>
      <c r="D230" s="115" t="s">
        <v>225</v>
      </c>
      <c r="E230" s="116">
        <v>5</v>
      </c>
      <c r="F230" s="117">
        <v>4</v>
      </c>
      <c r="G230" s="118">
        <v>5</v>
      </c>
      <c r="H230" s="123">
        <v>6</v>
      </c>
      <c r="I230" s="121">
        <v>2</v>
      </c>
      <c r="J230" s="120">
        <f>H230-I230</f>
        <v>4</v>
      </c>
      <c r="K230" s="124">
        <v>1500</v>
      </c>
      <c r="L230" s="112">
        <f t="shared" si="27"/>
        <v>6000</v>
      </c>
      <c r="M230" s="121">
        <v>0</v>
      </c>
      <c r="N230" s="112">
        <f t="shared" ref="N230:N299" si="28">M230*K230</f>
        <v>0</v>
      </c>
      <c r="O230" s="121">
        <v>2</v>
      </c>
      <c r="P230" s="112">
        <f t="shared" ref="P230:P299" si="29">O230*K230</f>
        <v>3000</v>
      </c>
      <c r="Q230" s="121">
        <v>0</v>
      </c>
      <c r="R230" s="112">
        <f t="shared" ref="R230:R299" si="30">Q230*K230</f>
        <v>0</v>
      </c>
      <c r="S230" s="121">
        <v>2</v>
      </c>
      <c r="T230" s="112">
        <f t="shared" ref="T230:T299" si="31">S230*K230</f>
        <v>3000</v>
      </c>
      <c r="U230" s="122">
        <f t="shared" si="24"/>
        <v>6000</v>
      </c>
      <c r="V230" s="122">
        <f t="shared" si="25"/>
        <v>0</v>
      </c>
      <c r="W230" s="98"/>
      <c r="X230" s="98"/>
      <c r="Y230" s="98"/>
      <c r="Z230" s="98"/>
    </row>
    <row r="231" spans="1:26" ht="18.75" customHeight="1">
      <c r="A231" s="114" t="s">
        <v>440</v>
      </c>
      <c r="B231" s="108">
        <v>227</v>
      </c>
      <c r="C231" s="114" t="s">
        <v>467</v>
      </c>
      <c r="D231" s="115" t="s">
        <v>288</v>
      </c>
      <c r="E231" s="116">
        <v>2</v>
      </c>
      <c r="F231" s="117">
        <v>2</v>
      </c>
      <c r="G231" s="118">
        <v>1</v>
      </c>
      <c r="H231" s="123">
        <v>2</v>
      </c>
      <c r="I231" s="121">
        <v>1</v>
      </c>
      <c r="J231" s="120">
        <f>H231-I231</f>
        <v>1</v>
      </c>
      <c r="K231" s="124">
        <v>240</v>
      </c>
      <c r="L231" s="112">
        <f t="shared" si="27"/>
        <v>240</v>
      </c>
      <c r="M231" s="121">
        <v>0</v>
      </c>
      <c r="N231" s="112">
        <f t="shared" si="28"/>
        <v>0</v>
      </c>
      <c r="O231" s="121">
        <v>0</v>
      </c>
      <c r="P231" s="112">
        <f t="shared" si="29"/>
        <v>0</v>
      </c>
      <c r="Q231" s="121">
        <v>1</v>
      </c>
      <c r="R231" s="112">
        <f t="shared" si="30"/>
        <v>240</v>
      </c>
      <c r="S231" s="121">
        <v>0</v>
      </c>
      <c r="T231" s="112">
        <f t="shared" si="31"/>
        <v>0</v>
      </c>
      <c r="U231" s="122">
        <f t="shared" si="24"/>
        <v>240</v>
      </c>
      <c r="V231" s="122">
        <f t="shared" si="25"/>
        <v>0</v>
      </c>
      <c r="W231" s="98"/>
      <c r="X231" s="98"/>
      <c r="Y231" s="98"/>
      <c r="Z231" s="98"/>
    </row>
    <row r="232" spans="1:26" ht="18.75" customHeight="1">
      <c r="A232" s="114" t="s">
        <v>468</v>
      </c>
      <c r="B232" s="108">
        <v>228</v>
      </c>
      <c r="C232" s="114" t="s">
        <v>469</v>
      </c>
      <c r="D232" s="115" t="s">
        <v>21</v>
      </c>
      <c r="E232" s="116">
        <v>5</v>
      </c>
      <c r="F232" s="117">
        <v>0</v>
      </c>
      <c r="G232" s="118">
        <v>0</v>
      </c>
      <c r="H232" s="123">
        <v>10</v>
      </c>
      <c r="I232" s="121">
        <v>0</v>
      </c>
      <c r="J232" s="120">
        <f t="shared" si="26"/>
        <v>10</v>
      </c>
      <c r="K232" s="124">
        <v>1284</v>
      </c>
      <c r="L232" s="112">
        <f t="shared" si="27"/>
        <v>12840</v>
      </c>
      <c r="M232" s="121">
        <v>0</v>
      </c>
      <c r="N232" s="112">
        <f t="shared" si="28"/>
        <v>0</v>
      </c>
      <c r="O232" s="121">
        <v>5</v>
      </c>
      <c r="P232" s="112">
        <f t="shared" si="29"/>
        <v>6420</v>
      </c>
      <c r="Q232" s="121">
        <v>0</v>
      </c>
      <c r="R232" s="112">
        <f t="shared" si="30"/>
        <v>0</v>
      </c>
      <c r="S232" s="121">
        <v>5</v>
      </c>
      <c r="T232" s="112">
        <f t="shared" si="31"/>
        <v>6420</v>
      </c>
      <c r="U232" s="122">
        <f t="shared" si="24"/>
        <v>12840</v>
      </c>
      <c r="V232" s="122">
        <f t="shared" si="25"/>
        <v>0</v>
      </c>
      <c r="W232" s="98"/>
      <c r="X232" s="98"/>
      <c r="Y232" s="98"/>
      <c r="Z232" s="98"/>
    </row>
    <row r="233" spans="1:26" ht="18.75" customHeight="1">
      <c r="A233" s="114" t="s">
        <v>468</v>
      </c>
      <c r="B233" s="108">
        <v>229</v>
      </c>
      <c r="C233" s="114" t="s">
        <v>470</v>
      </c>
      <c r="D233" s="115" t="s">
        <v>25</v>
      </c>
      <c r="E233" s="116">
        <v>0</v>
      </c>
      <c r="F233" s="117">
        <v>0</v>
      </c>
      <c r="G233" s="154">
        <v>0</v>
      </c>
      <c r="H233" s="123">
        <v>10</v>
      </c>
      <c r="I233" s="121">
        <v>0</v>
      </c>
      <c r="J233" s="120">
        <f t="shared" si="26"/>
        <v>10</v>
      </c>
      <c r="K233" s="124">
        <v>2000</v>
      </c>
      <c r="L233" s="112">
        <f t="shared" si="27"/>
        <v>20000</v>
      </c>
      <c r="M233" s="121">
        <v>0</v>
      </c>
      <c r="N233" s="112">
        <f t="shared" si="28"/>
        <v>0</v>
      </c>
      <c r="O233" s="121">
        <v>5</v>
      </c>
      <c r="P233" s="112">
        <f t="shared" si="29"/>
        <v>10000</v>
      </c>
      <c r="Q233" s="121">
        <v>0</v>
      </c>
      <c r="R233" s="112">
        <f t="shared" si="30"/>
        <v>0</v>
      </c>
      <c r="S233" s="121">
        <v>5</v>
      </c>
      <c r="T233" s="112">
        <f t="shared" si="31"/>
        <v>10000</v>
      </c>
      <c r="U233" s="122">
        <f t="shared" si="24"/>
        <v>20000</v>
      </c>
      <c r="V233" s="122">
        <f t="shared" si="25"/>
        <v>0</v>
      </c>
      <c r="W233" s="98"/>
      <c r="X233" s="98"/>
      <c r="Y233" s="98"/>
      <c r="Z233" s="98"/>
    </row>
    <row r="234" spans="1:26" ht="18.75" customHeight="1">
      <c r="A234" s="114" t="s">
        <v>468</v>
      </c>
      <c r="B234" s="108">
        <v>230</v>
      </c>
      <c r="C234" s="114" t="s">
        <v>471</v>
      </c>
      <c r="D234" s="115" t="s">
        <v>25</v>
      </c>
      <c r="E234" s="116">
        <v>0</v>
      </c>
      <c r="F234" s="117">
        <v>0</v>
      </c>
      <c r="G234" s="118">
        <v>0</v>
      </c>
      <c r="H234" s="123">
        <v>2</v>
      </c>
      <c r="I234" s="121">
        <v>0</v>
      </c>
      <c r="J234" s="120">
        <f t="shared" si="26"/>
        <v>2</v>
      </c>
      <c r="K234" s="124">
        <v>1200</v>
      </c>
      <c r="L234" s="112">
        <f t="shared" si="27"/>
        <v>2400</v>
      </c>
      <c r="M234" s="121">
        <v>2</v>
      </c>
      <c r="N234" s="112">
        <f t="shared" si="28"/>
        <v>2400</v>
      </c>
      <c r="O234" s="121">
        <v>0</v>
      </c>
      <c r="P234" s="112">
        <f t="shared" si="29"/>
        <v>0</v>
      </c>
      <c r="Q234" s="121">
        <v>0</v>
      </c>
      <c r="R234" s="112">
        <f t="shared" si="30"/>
        <v>0</v>
      </c>
      <c r="S234" s="121">
        <v>0</v>
      </c>
      <c r="T234" s="112">
        <f t="shared" si="31"/>
        <v>0</v>
      </c>
      <c r="U234" s="122">
        <f t="shared" si="24"/>
        <v>2400</v>
      </c>
      <c r="V234" s="122">
        <f t="shared" si="25"/>
        <v>0</v>
      </c>
      <c r="W234" s="98"/>
      <c r="X234" s="98"/>
      <c r="Y234" s="98"/>
      <c r="Z234" s="98"/>
    </row>
    <row r="235" spans="1:26" ht="18.75" customHeight="1">
      <c r="A235" s="114" t="s">
        <v>468</v>
      </c>
      <c r="B235" s="108">
        <v>231</v>
      </c>
      <c r="C235" s="114" t="s">
        <v>472</v>
      </c>
      <c r="D235" s="115" t="s">
        <v>25</v>
      </c>
      <c r="E235" s="116">
        <v>0</v>
      </c>
      <c r="F235" s="117">
        <v>0</v>
      </c>
      <c r="G235" s="118">
        <v>0</v>
      </c>
      <c r="H235" s="123">
        <v>2</v>
      </c>
      <c r="I235" s="121">
        <v>0</v>
      </c>
      <c r="J235" s="120">
        <f t="shared" si="26"/>
        <v>2</v>
      </c>
      <c r="K235" s="124">
        <v>1200</v>
      </c>
      <c r="L235" s="112">
        <f t="shared" si="27"/>
        <v>2400</v>
      </c>
      <c r="M235" s="121">
        <v>2</v>
      </c>
      <c r="N235" s="112">
        <f t="shared" si="28"/>
        <v>2400</v>
      </c>
      <c r="O235" s="121">
        <v>0</v>
      </c>
      <c r="P235" s="112">
        <f t="shared" si="29"/>
        <v>0</v>
      </c>
      <c r="Q235" s="121">
        <v>0</v>
      </c>
      <c r="R235" s="112">
        <f t="shared" si="30"/>
        <v>0</v>
      </c>
      <c r="S235" s="121">
        <v>0</v>
      </c>
      <c r="T235" s="112">
        <f t="shared" si="31"/>
        <v>0</v>
      </c>
      <c r="U235" s="122">
        <f t="shared" si="24"/>
        <v>2400</v>
      </c>
      <c r="V235" s="122">
        <f t="shared" si="25"/>
        <v>0</v>
      </c>
      <c r="W235" s="98"/>
      <c r="X235" s="98"/>
      <c r="Y235" s="98"/>
      <c r="Z235" s="98"/>
    </row>
    <row r="236" spans="1:26" ht="18.75" customHeight="1">
      <c r="A236" s="114" t="s">
        <v>468</v>
      </c>
      <c r="B236" s="108">
        <v>232</v>
      </c>
      <c r="C236" s="114" t="s">
        <v>473</v>
      </c>
      <c r="D236" s="115" t="s">
        <v>25</v>
      </c>
      <c r="E236" s="116">
        <v>0</v>
      </c>
      <c r="F236" s="117">
        <v>0</v>
      </c>
      <c r="G236" s="118">
        <v>0</v>
      </c>
      <c r="H236" s="123">
        <v>2</v>
      </c>
      <c r="I236" s="121">
        <v>0</v>
      </c>
      <c r="J236" s="120">
        <f t="shared" si="26"/>
        <v>2</v>
      </c>
      <c r="K236" s="124">
        <v>1200</v>
      </c>
      <c r="L236" s="112">
        <f t="shared" si="27"/>
        <v>2400</v>
      </c>
      <c r="M236" s="121">
        <v>2</v>
      </c>
      <c r="N236" s="112">
        <f t="shared" si="28"/>
        <v>2400</v>
      </c>
      <c r="O236" s="121">
        <v>0</v>
      </c>
      <c r="P236" s="112">
        <f t="shared" si="29"/>
        <v>0</v>
      </c>
      <c r="Q236" s="121">
        <v>0</v>
      </c>
      <c r="R236" s="112">
        <f t="shared" si="30"/>
        <v>0</v>
      </c>
      <c r="S236" s="121">
        <v>0</v>
      </c>
      <c r="T236" s="112">
        <f t="shared" si="31"/>
        <v>0</v>
      </c>
      <c r="U236" s="122">
        <f t="shared" si="24"/>
        <v>2400</v>
      </c>
      <c r="V236" s="122">
        <f t="shared" si="25"/>
        <v>0</v>
      </c>
      <c r="W236" s="98"/>
      <c r="X236" s="98"/>
      <c r="Y236" s="98"/>
      <c r="Z236" s="98"/>
    </row>
    <row r="237" spans="1:26" ht="18.75" customHeight="1">
      <c r="A237" s="114" t="s">
        <v>468</v>
      </c>
      <c r="B237" s="108">
        <v>233</v>
      </c>
      <c r="C237" s="114" t="s">
        <v>474</v>
      </c>
      <c r="D237" s="115" t="s">
        <v>41</v>
      </c>
      <c r="E237" s="116">
        <v>0</v>
      </c>
      <c r="F237" s="117">
        <v>0</v>
      </c>
      <c r="G237" s="118">
        <v>0</v>
      </c>
      <c r="H237" s="123">
        <v>1</v>
      </c>
      <c r="I237" s="121">
        <v>0</v>
      </c>
      <c r="J237" s="120">
        <f>H237-I237</f>
        <v>1</v>
      </c>
      <c r="K237" s="124">
        <v>1950</v>
      </c>
      <c r="L237" s="112">
        <f t="shared" si="27"/>
        <v>1950</v>
      </c>
      <c r="M237" s="121">
        <v>1</v>
      </c>
      <c r="N237" s="112">
        <f t="shared" si="28"/>
        <v>1950</v>
      </c>
      <c r="O237" s="121">
        <v>0</v>
      </c>
      <c r="P237" s="112">
        <f t="shared" si="29"/>
        <v>0</v>
      </c>
      <c r="Q237" s="121">
        <v>0</v>
      </c>
      <c r="R237" s="112">
        <f t="shared" si="30"/>
        <v>0</v>
      </c>
      <c r="S237" s="121">
        <v>0</v>
      </c>
      <c r="T237" s="112">
        <f t="shared" si="31"/>
        <v>0</v>
      </c>
      <c r="U237" s="122">
        <f t="shared" si="24"/>
        <v>1950</v>
      </c>
      <c r="V237" s="122">
        <f t="shared" si="25"/>
        <v>0</v>
      </c>
      <c r="W237" s="98"/>
      <c r="X237" s="98"/>
      <c r="Y237" s="98"/>
      <c r="Z237" s="98"/>
    </row>
    <row r="238" spans="1:26" ht="18.75" customHeight="1">
      <c r="A238" s="114" t="s">
        <v>475</v>
      </c>
      <c r="B238" s="108">
        <v>234</v>
      </c>
      <c r="C238" s="114" t="s">
        <v>476</v>
      </c>
      <c r="D238" s="115" t="s">
        <v>41</v>
      </c>
      <c r="E238" s="116">
        <v>120</v>
      </c>
      <c r="F238" s="117">
        <v>106</v>
      </c>
      <c r="G238" s="118">
        <v>57</v>
      </c>
      <c r="H238" s="123">
        <v>80</v>
      </c>
      <c r="I238" s="121">
        <v>10</v>
      </c>
      <c r="J238" s="120">
        <f t="shared" si="26"/>
        <v>70</v>
      </c>
      <c r="K238" s="124">
        <v>630</v>
      </c>
      <c r="L238" s="112">
        <f t="shared" si="27"/>
        <v>44100</v>
      </c>
      <c r="M238" s="121">
        <v>10</v>
      </c>
      <c r="N238" s="112">
        <f t="shared" si="28"/>
        <v>6300</v>
      </c>
      <c r="O238" s="121">
        <v>20</v>
      </c>
      <c r="P238" s="112">
        <f t="shared" si="29"/>
        <v>12600</v>
      </c>
      <c r="Q238" s="121">
        <v>20</v>
      </c>
      <c r="R238" s="112">
        <f t="shared" si="30"/>
        <v>12600</v>
      </c>
      <c r="S238" s="121">
        <v>20</v>
      </c>
      <c r="T238" s="112">
        <f t="shared" si="31"/>
        <v>12600</v>
      </c>
      <c r="U238" s="122">
        <f t="shared" si="24"/>
        <v>44100</v>
      </c>
      <c r="V238" s="122">
        <f t="shared" si="25"/>
        <v>0</v>
      </c>
      <c r="W238" s="98"/>
      <c r="X238" s="98"/>
      <c r="Y238" s="98"/>
      <c r="Z238" s="98"/>
    </row>
    <row r="239" spans="1:26" ht="18.75" customHeight="1">
      <c r="A239" s="113" t="s">
        <v>475</v>
      </c>
      <c r="B239" s="108">
        <v>235</v>
      </c>
      <c r="C239" s="114" t="s">
        <v>477</v>
      </c>
      <c r="D239" s="115" t="s">
        <v>293</v>
      </c>
      <c r="E239" s="116">
        <v>3</v>
      </c>
      <c r="F239" s="117">
        <v>2</v>
      </c>
      <c r="G239" s="118">
        <v>2</v>
      </c>
      <c r="H239" s="123">
        <v>4</v>
      </c>
      <c r="I239" s="121">
        <v>2</v>
      </c>
      <c r="J239" s="120">
        <f t="shared" si="26"/>
        <v>2</v>
      </c>
      <c r="K239" s="124">
        <v>470</v>
      </c>
      <c r="L239" s="112">
        <f t="shared" si="27"/>
        <v>940</v>
      </c>
      <c r="M239" s="121">
        <v>0</v>
      </c>
      <c r="N239" s="112">
        <f t="shared" si="28"/>
        <v>0</v>
      </c>
      <c r="O239" s="121">
        <v>0</v>
      </c>
      <c r="P239" s="112">
        <f t="shared" si="29"/>
        <v>0</v>
      </c>
      <c r="Q239" s="121">
        <v>1</v>
      </c>
      <c r="R239" s="112">
        <f t="shared" si="30"/>
        <v>470</v>
      </c>
      <c r="S239" s="121">
        <v>1</v>
      </c>
      <c r="T239" s="112">
        <f t="shared" si="31"/>
        <v>470</v>
      </c>
      <c r="U239" s="122">
        <f t="shared" si="24"/>
        <v>940</v>
      </c>
      <c r="V239" s="122">
        <f t="shared" si="25"/>
        <v>0</v>
      </c>
      <c r="W239" s="98"/>
      <c r="X239" s="98"/>
      <c r="Y239" s="98"/>
      <c r="Z239" s="98"/>
    </row>
    <row r="240" spans="1:26" ht="18.75" customHeight="1">
      <c r="A240" s="113" t="s">
        <v>475</v>
      </c>
      <c r="B240" s="108">
        <v>236</v>
      </c>
      <c r="C240" s="114" t="s">
        <v>478</v>
      </c>
      <c r="D240" s="115" t="s">
        <v>21</v>
      </c>
      <c r="E240" s="116">
        <v>0</v>
      </c>
      <c r="F240" s="117">
        <v>0</v>
      </c>
      <c r="G240" s="118">
        <v>0</v>
      </c>
      <c r="H240" s="123">
        <v>1</v>
      </c>
      <c r="I240" s="121">
        <v>0</v>
      </c>
      <c r="J240" s="120">
        <f t="shared" si="26"/>
        <v>1</v>
      </c>
      <c r="K240" s="124">
        <v>500</v>
      </c>
      <c r="L240" s="112">
        <f t="shared" si="27"/>
        <v>500</v>
      </c>
      <c r="M240" s="121">
        <v>1</v>
      </c>
      <c r="N240" s="112">
        <f t="shared" si="28"/>
        <v>500</v>
      </c>
      <c r="O240" s="121">
        <v>0</v>
      </c>
      <c r="P240" s="112">
        <f t="shared" si="29"/>
        <v>0</v>
      </c>
      <c r="Q240" s="121">
        <v>0</v>
      </c>
      <c r="R240" s="112">
        <f t="shared" si="30"/>
        <v>0</v>
      </c>
      <c r="S240" s="121">
        <v>0</v>
      </c>
      <c r="T240" s="112">
        <f t="shared" si="31"/>
        <v>0</v>
      </c>
      <c r="U240" s="122">
        <f t="shared" si="24"/>
        <v>500</v>
      </c>
      <c r="V240" s="122">
        <f t="shared" si="25"/>
        <v>0</v>
      </c>
      <c r="W240" s="98"/>
      <c r="X240" s="98"/>
      <c r="Y240" s="98"/>
      <c r="Z240" s="98"/>
    </row>
    <row r="241" spans="1:26" ht="18.75" customHeight="1">
      <c r="A241" s="113" t="s">
        <v>475</v>
      </c>
      <c r="B241" s="108">
        <v>237</v>
      </c>
      <c r="C241" s="114" t="s">
        <v>479</v>
      </c>
      <c r="D241" s="115" t="s">
        <v>21</v>
      </c>
      <c r="E241" s="116">
        <v>0</v>
      </c>
      <c r="F241" s="117">
        <v>0</v>
      </c>
      <c r="G241" s="118">
        <v>0</v>
      </c>
      <c r="H241" s="123">
        <v>1</v>
      </c>
      <c r="I241" s="121">
        <v>0</v>
      </c>
      <c r="J241" s="120">
        <f t="shared" si="26"/>
        <v>1</v>
      </c>
      <c r="K241" s="124">
        <v>500</v>
      </c>
      <c r="L241" s="112">
        <f t="shared" si="27"/>
        <v>500</v>
      </c>
      <c r="M241" s="121">
        <v>1</v>
      </c>
      <c r="N241" s="112">
        <f t="shared" si="28"/>
        <v>500</v>
      </c>
      <c r="O241" s="121">
        <v>0</v>
      </c>
      <c r="P241" s="112">
        <f t="shared" si="29"/>
        <v>0</v>
      </c>
      <c r="Q241" s="121">
        <v>0</v>
      </c>
      <c r="R241" s="112">
        <f t="shared" si="30"/>
        <v>0</v>
      </c>
      <c r="S241" s="121">
        <v>0</v>
      </c>
      <c r="T241" s="112">
        <f t="shared" si="31"/>
        <v>0</v>
      </c>
      <c r="U241" s="122">
        <f t="shared" si="24"/>
        <v>500</v>
      </c>
      <c r="V241" s="122">
        <f t="shared" si="25"/>
        <v>0</v>
      </c>
      <c r="W241" s="98"/>
      <c r="X241" s="98"/>
      <c r="Y241" s="98"/>
      <c r="Z241" s="98"/>
    </row>
    <row r="242" spans="1:26" ht="18.75" customHeight="1">
      <c r="A242" s="113" t="s">
        <v>475</v>
      </c>
      <c r="B242" s="108">
        <v>238</v>
      </c>
      <c r="C242" s="114" t="s">
        <v>480</v>
      </c>
      <c r="D242" s="115" t="s">
        <v>21</v>
      </c>
      <c r="E242" s="116">
        <v>0</v>
      </c>
      <c r="F242" s="117">
        <v>0</v>
      </c>
      <c r="G242" s="118">
        <v>0</v>
      </c>
      <c r="H242" s="123">
        <v>1</v>
      </c>
      <c r="I242" s="121">
        <v>0</v>
      </c>
      <c r="J242" s="120">
        <f t="shared" si="26"/>
        <v>1</v>
      </c>
      <c r="K242" s="124">
        <v>500</v>
      </c>
      <c r="L242" s="112">
        <f t="shared" si="27"/>
        <v>500</v>
      </c>
      <c r="M242" s="121">
        <v>1</v>
      </c>
      <c r="N242" s="112">
        <f t="shared" si="28"/>
        <v>500</v>
      </c>
      <c r="O242" s="121">
        <v>0</v>
      </c>
      <c r="P242" s="112">
        <f t="shared" si="29"/>
        <v>0</v>
      </c>
      <c r="Q242" s="121">
        <v>0</v>
      </c>
      <c r="R242" s="112">
        <f t="shared" si="30"/>
        <v>0</v>
      </c>
      <c r="S242" s="121">
        <v>0</v>
      </c>
      <c r="T242" s="112">
        <f t="shared" si="31"/>
        <v>0</v>
      </c>
      <c r="U242" s="122">
        <f t="shared" si="24"/>
        <v>500</v>
      </c>
      <c r="V242" s="122">
        <f t="shared" si="25"/>
        <v>0</v>
      </c>
      <c r="W242" s="98"/>
      <c r="X242" s="98"/>
      <c r="Y242" s="98"/>
      <c r="Z242" s="98"/>
    </row>
    <row r="243" spans="1:26" ht="18.75" customHeight="1">
      <c r="A243" s="113" t="s">
        <v>475</v>
      </c>
      <c r="B243" s="108">
        <v>239</v>
      </c>
      <c r="C243" s="114" t="s">
        <v>481</v>
      </c>
      <c r="D243" s="115" t="s">
        <v>41</v>
      </c>
      <c r="E243" s="116">
        <v>70</v>
      </c>
      <c r="F243" s="117">
        <v>28</v>
      </c>
      <c r="G243" s="118">
        <v>4</v>
      </c>
      <c r="H243" s="123">
        <v>20</v>
      </c>
      <c r="I243" s="121">
        <v>1</v>
      </c>
      <c r="J243" s="120">
        <v>20</v>
      </c>
      <c r="K243" s="124">
        <v>963</v>
      </c>
      <c r="L243" s="112">
        <f t="shared" si="27"/>
        <v>19260</v>
      </c>
      <c r="M243" s="121">
        <v>5</v>
      </c>
      <c r="N243" s="112">
        <f t="shared" si="28"/>
        <v>4815</v>
      </c>
      <c r="O243" s="121">
        <v>5</v>
      </c>
      <c r="P243" s="112">
        <f t="shared" si="29"/>
        <v>4815</v>
      </c>
      <c r="Q243" s="121">
        <v>5</v>
      </c>
      <c r="R243" s="112">
        <f t="shared" si="30"/>
        <v>4815</v>
      </c>
      <c r="S243" s="121">
        <v>5</v>
      </c>
      <c r="T243" s="112">
        <f t="shared" si="31"/>
        <v>4815</v>
      </c>
      <c r="U243" s="122">
        <f t="shared" si="24"/>
        <v>19260</v>
      </c>
      <c r="V243" s="122">
        <f t="shared" si="25"/>
        <v>0</v>
      </c>
      <c r="W243" s="98"/>
      <c r="X243" s="98"/>
      <c r="Y243" s="98"/>
      <c r="Z243" s="98"/>
    </row>
    <row r="244" spans="1:26" ht="18.75" customHeight="1">
      <c r="A244" s="113" t="s">
        <v>475</v>
      </c>
      <c r="B244" s="108">
        <v>240</v>
      </c>
      <c r="C244" s="114" t="s">
        <v>482</v>
      </c>
      <c r="D244" s="115" t="s">
        <v>293</v>
      </c>
      <c r="E244" s="116">
        <v>0</v>
      </c>
      <c r="F244" s="117">
        <v>1</v>
      </c>
      <c r="G244" s="118">
        <v>0</v>
      </c>
      <c r="H244" s="123">
        <v>1</v>
      </c>
      <c r="I244" s="121">
        <v>0</v>
      </c>
      <c r="J244" s="120">
        <f t="shared" si="26"/>
        <v>1</v>
      </c>
      <c r="K244" s="124">
        <v>2470</v>
      </c>
      <c r="L244" s="112">
        <f t="shared" si="27"/>
        <v>2470</v>
      </c>
      <c r="M244" s="121">
        <v>1</v>
      </c>
      <c r="N244" s="112">
        <f t="shared" si="28"/>
        <v>2470</v>
      </c>
      <c r="O244" s="121">
        <v>0</v>
      </c>
      <c r="P244" s="112">
        <f t="shared" si="29"/>
        <v>0</v>
      </c>
      <c r="Q244" s="121">
        <v>0</v>
      </c>
      <c r="R244" s="112">
        <f t="shared" si="30"/>
        <v>0</v>
      </c>
      <c r="S244" s="121">
        <v>0</v>
      </c>
      <c r="T244" s="112">
        <f t="shared" si="31"/>
        <v>0</v>
      </c>
      <c r="U244" s="122">
        <f t="shared" si="24"/>
        <v>2470</v>
      </c>
      <c r="V244" s="122">
        <f t="shared" si="25"/>
        <v>0</v>
      </c>
      <c r="W244" s="98"/>
      <c r="X244" s="98"/>
      <c r="Y244" s="98"/>
      <c r="Z244" s="98"/>
    </row>
    <row r="245" spans="1:26" ht="18.75" customHeight="1">
      <c r="A245" s="113" t="s">
        <v>475</v>
      </c>
      <c r="B245" s="108">
        <v>241</v>
      </c>
      <c r="C245" s="114" t="s">
        <v>483</v>
      </c>
      <c r="D245" s="115" t="s">
        <v>288</v>
      </c>
      <c r="E245" s="116">
        <v>3</v>
      </c>
      <c r="F245" s="117"/>
      <c r="G245" s="118">
        <v>0</v>
      </c>
      <c r="H245" s="123">
        <v>2</v>
      </c>
      <c r="I245" s="121">
        <v>1</v>
      </c>
      <c r="J245" s="120">
        <f t="shared" si="26"/>
        <v>1</v>
      </c>
      <c r="K245" s="124">
        <v>140</v>
      </c>
      <c r="L245" s="112">
        <f t="shared" si="27"/>
        <v>140</v>
      </c>
      <c r="M245" s="121">
        <v>0</v>
      </c>
      <c r="N245" s="112">
        <f t="shared" si="28"/>
        <v>0</v>
      </c>
      <c r="O245" s="121">
        <v>0</v>
      </c>
      <c r="P245" s="112">
        <f t="shared" si="29"/>
        <v>0</v>
      </c>
      <c r="Q245" s="121">
        <v>1</v>
      </c>
      <c r="R245" s="112">
        <f t="shared" si="30"/>
        <v>140</v>
      </c>
      <c r="S245" s="121">
        <v>0</v>
      </c>
      <c r="T245" s="112">
        <f t="shared" si="31"/>
        <v>0</v>
      </c>
      <c r="U245" s="122">
        <f t="shared" si="24"/>
        <v>140</v>
      </c>
      <c r="V245" s="122">
        <f t="shared" si="25"/>
        <v>0</v>
      </c>
      <c r="W245" s="98"/>
      <c r="X245" s="98"/>
      <c r="Y245" s="98"/>
      <c r="Z245" s="98"/>
    </row>
    <row r="246" spans="1:26" ht="18.75" customHeight="1">
      <c r="A246" s="113" t="s">
        <v>475</v>
      </c>
      <c r="B246" s="108">
        <v>242</v>
      </c>
      <c r="C246" s="114" t="s">
        <v>484</v>
      </c>
      <c r="D246" s="115" t="s">
        <v>288</v>
      </c>
      <c r="E246" s="116">
        <v>0</v>
      </c>
      <c r="F246" s="117">
        <v>1</v>
      </c>
      <c r="G246" s="118">
        <v>1</v>
      </c>
      <c r="H246" s="123">
        <v>1</v>
      </c>
      <c r="I246" s="121">
        <v>0</v>
      </c>
      <c r="J246" s="120">
        <f t="shared" si="26"/>
        <v>1</v>
      </c>
      <c r="K246" s="124">
        <v>420</v>
      </c>
      <c r="L246" s="112">
        <f t="shared" si="27"/>
        <v>420</v>
      </c>
      <c r="M246" s="121">
        <v>1</v>
      </c>
      <c r="N246" s="112">
        <f t="shared" si="28"/>
        <v>420</v>
      </c>
      <c r="O246" s="121"/>
      <c r="P246" s="112"/>
      <c r="Q246" s="121">
        <v>0</v>
      </c>
      <c r="R246" s="112">
        <f t="shared" si="30"/>
        <v>0</v>
      </c>
      <c r="S246" s="121"/>
      <c r="T246" s="112"/>
      <c r="U246" s="122">
        <f t="shared" si="24"/>
        <v>420</v>
      </c>
      <c r="V246" s="122">
        <f t="shared" si="25"/>
        <v>0</v>
      </c>
      <c r="W246" s="98"/>
      <c r="X246" s="98"/>
      <c r="Y246" s="98"/>
      <c r="Z246" s="98"/>
    </row>
    <row r="247" spans="1:26" ht="18.75" customHeight="1">
      <c r="A247" s="113" t="s">
        <v>475</v>
      </c>
      <c r="B247" s="108">
        <v>243</v>
      </c>
      <c r="C247" s="114" t="s">
        <v>485</v>
      </c>
      <c r="D247" s="115" t="s">
        <v>293</v>
      </c>
      <c r="E247" s="116">
        <v>0</v>
      </c>
      <c r="F247" s="117">
        <v>1</v>
      </c>
      <c r="G247" s="118">
        <v>1</v>
      </c>
      <c r="H247" s="123">
        <v>1</v>
      </c>
      <c r="I247" s="121">
        <v>0</v>
      </c>
      <c r="J247" s="120">
        <f t="shared" si="26"/>
        <v>1</v>
      </c>
      <c r="K247" s="124">
        <v>2800</v>
      </c>
      <c r="L247" s="112">
        <f t="shared" si="27"/>
        <v>2800</v>
      </c>
      <c r="M247" s="121">
        <v>1</v>
      </c>
      <c r="N247" s="112">
        <f t="shared" si="28"/>
        <v>2800</v>
      </c>
      <c r="O247" s="121">
        <v>0</v>
      </c>
      <c r="P247" s="112">
        <f t="shared" si="29"/>
        <v>0</v>
      </c>
      <c r="Q247" s="121">
        <v>0</v>
      </c>
      <c r="R247" s="112">
        <f t="shared" si="30"/>
        <v>0</v>
      </c>
      <c r="S247" s="121">
        <v>0</v>
      </c>
      <c r="T247" s="112">
        <f t="shared" si="31"/>
        <v>0</v>
      </c>
      <c r="U247" s="122">
        <f t="shared" si="24"/>
        <v>2800</v>
      </c>
      <c r="V247" s="122">
        <f t="shared" si="25"/>
        <v>0</v>
      </c>
      <c r="W247" s="98"/>
      <c r="X247" s="98"/>
      <c r="Y247" s="98"/>
      <c r="Z247" s="98"/>
    </row>
    <row r="248" spans="1:26" ht="18.75" customHeight="1">
      <c r="A248" s="114" t="s">
        <v>486</v>
      </c>
      <c r="B248" s="108">
        <v>244</v>
      </c>
      <c r="C248" s="114" t="s">
        <v>487</v>
      </c>
      <c r="D248" s="115" t="s">
        <v>230</v>
      </c>
      <c r="E248" s="116">
        <v>46</v>
      </c>
      <c r="F248" s="117"/>
      <c r="G248" s="118">
        <v>43</v>
      </c>
      <c r="H248" s="123">
        <v>45</v>
      </c>
      <c r="I248" s="121">
        <v>25</v>
      </c>
      <c r="J248" s="120">
        <f t="shared" si="26"/>
        <v>20</v>
      </c>
      <c r="K248" s="124">
        <v>170</v>
      </c>
      <c r="L248" s="112">
        <f t="shared" si="27"/>
        <v>3400</v>
      </c>
      <c r="M248" s="121">
        <v>0</v>
      </c>
      <c r="N248" s="112">
        <f t="shared" si="28"/>
        <v>0</v>
      </c>
      <c r="O248" s="121">
        <v>0</v>
      </c>
      <c r="P248" s="112">
        <f t="shared" si="29"/>
        <v>0</v>
      </c>
      <c r="Q248" s="121">
        <v>10</v>
      </c>
      <c r="R248" s="112">
        <f t="shared" si="30"/>
        <v>1700</v>
      </c>
      <c r="S248" s="121">
        <v>10</v>
      </c>
      <c r="T248" s="112">
        <f t="shared" si="31"/>
        <v>1700</v>
      </c>
      <c r="U248" s="122">
        <f t="shared" si="24"/>
        <v>3400</v>
      </c>
      <c r="V248" s="122">
        <f t="shared" si="25"/>
        <v>0</v>
      </c>
      <c r="W248" s="98"/>
      <c r="X248" s="98"/>
      <c r="Y248" s="98"/>
      <c r="Z248" s="98"/>
    </row>
    <row r="249" spans="1:26" ht="18.75" customHeight="1">
      <c r="A249" s="113" t="s">
        <v>486</v>
      </c>
      <c r="B249" s="108">
        <v>245</v>
      </c>
      <c r="C249" s="128" t="s">
        <v>488</v>
      </c>
      <c r="D249" s="100" t="s">
        <v>225</v>
      </c>
      <c r="E249" s="116">
        <v>7</v>
      </c>
      <c r="F249" s="117">
        <v>8</v>
      </c>
      <c r="G249" s="118">
        <v>7</v>
      </c>
      <c r="H249" s="129">
        <v>8</v>
      </c>
      <c r="I249" s="121">
        <v>2</v>
      </c>
      <c r="J249" s="120">
        <f t="shared" si="26"/>
        <v>6</v>
      </c>
      <c r="K249" s="124">
        <v>380</v>
      </c>
      <c r="L249" s="112">
        <f t="shared" si="27"/>
        <v>2280</v>
      </c>
      <c r="M249" s="121">
        <v>0</v>
      </c>
      <c r="N249" s="112">
        <f t="shared" si="28"/>
        <v>0</v>
      </c>
      <c r="O249" s="121">
        <v>2</v>
      </c>
      <c r="P249" s="112">
        <f t="shared" si="29"/>
        <v>760</v>
      </c>
      <c r="Q249" s="121">
        <v>2</v>
      </c>
      <c r="R249" s="112">
        <f t="shared" si="30"/>
        <v>760</v>
      </c>
      <c r="S249" s="121">
        <v>2</v>
      </c>
      <c r="T249" s="112">
        <f t="shared" si="31"/>
        <v>760</v>
      </c>
      <c r="U249" s="122">
        <f t="shared" si="24"/>
        <v>2280</v>
      </c>
      <c r="V249" s="122">
        <f t="shared" si="25"/>
        <v>0</v>
      </c>
      <c r="W249" s="98"/>
      <c r="X249" s="98"/>
      <c r="Y249" s="98"/>
      <c r="Z249" s="98"/>
    </row>
    <row r="250" spans="1:26" ht="18.75" customHeight="1">
      <c r="A250" s="113" t="s">
        <v>486</v>
      </c>
      <c r="B250" s="108">
        <v>246</v>
      </c>
      <c r="C250" s="114" t="s">
        <v>489</v>
      </c>
      <c r="D250" s="115" t="s">
        <v>356</v>
      </c>
      <c r="E250" s="116">
        <v>0</v>
      </c>
      <c r="F250" s="117">
        <v>0</v>
      </c>
      <c r="G250" s="118">
        <v>1</v>
      </c>
      <c r="H250" s="123">
        <v>2</v>
      </c>
      <c r="I250" s="121">
        <v>1</v>
      </c>
      <c r="J250" s="120">
        <f t="shared" si="26"/>
        <v>1</v>
      </c>
      <c r="K250" s="124">
        <v>650</v>
      </c>
      <c r="L250" s="112">
        <f t="shared" si="27"/>
        <v>650</v>
      </c>
      <c r="M250" s="121">
        <v>0</v>
      </c>
      <c r="N250" s="112">
        <f t="shared" si="28"/>
        <v>0</v>
      </c>
      <c r="O250" s="121">
        <v>0</v>
      </c>
      <c r="P250" s="112">
        <f t="shared" si="29"/>
        <v>0</v>
      </c>
      <c r="Q250" s="121">
        <v>1</v>
      </c>
      <c r="R250" s="112">
        <f t="shared" si="30"/>
        <v>650</v>
      </c>
      <c r="S250" s="121">
        <v>0</v>
      </c>
      <c r="T250" s="112">
        <f t="shared" si="31"/>
        <v>0</v>
      </c>
      <c r="U250" s="122">
        <f t="shared" si="24"/>
        <v>650</v>
      </c>
      <c r="V250" s="122">
        <f t="shared" si="25"/>
        <v>0</v>
      </c>
      <c r="W250" s="98"/>
      <c r="X250" s="98"/>
      <c r="Y250" s="98"/>
      <c r="Z250" s="98"/>
    </row>
    <row r="251" spans="1:26" ht="18.75" customHeight="1">
      <c r="A251" s="113" t="s">
        <v>486</v>
      </c>
      <c r="B251" s="108">
        <v>247</v>
      </c>
      <c r="C251" s="114" t="s">
        <v>490</v>
      </c>
      <c r="D251" s="115" t="s">
        <v>25</v>
      </c>
      <c r="E251" s="116">
        <v>0</v>
      </c>
      <c r="F251" s="117">
        <v>0</v>
      </c>
      <c r="G251" s="118">
        <v>0</v>
      </c>
      <c r="H251" s="123">
        <v>3</v>
      </c>
      <c r="I251" s="121">
        <v>0</v>
      </c>
      <c r="J251" s="120">
        <f t="shared" si="26"/>
        <v>3</v>
      </c>
      <c r="K251" s="124">
        <v>600</v>
      </c>
      <c r="L251" s="112">
        <f t="shared" si="27"/>
        <v>1800</v>
      </c>
      <c r="M251" s="121">
        <v>0</v>
      </c>
      <c r="N251" s="112">
        <f t="shared" si="28"/>
        <v>0</v>
      </c>
      <c r="O251" s="121">
        <v>1</v>
      </c>
      <c r="P251" s="112">
        <f t="shared" si="29"/>
        <v>600</v>
      </c>
      <c r="Q251" s="121">
        <v>1</v>
      </c>
      <c r="R251" s="112">
        <f t="shared" si="30"/>
        <v>600</v>
      </c>
      <c r="S251" s="121">
        <v>1</v>
      </c>
      <c r="T251" s="112">
        <f t="shared" si="31"/>
        <v>600</v>
      </c>
      <c r="U251" s="122">
        <f t="shared" si="24"/>
        <v>1800</v>
      </c>
      <c r="V251" s="122">
        <f t="shared" si="25"/>
        <v>0</v>
      </c>
      <c r="W251" s="98"/>
      <c r="X251" s="98"/>
      <c r="Y251" s="98"/>
      <c r="Z251" s="98"/>
    </row>
    <row r="252" spans="1:26" ht="18.75" customHeight="1">
      <c r="A252" s="113" t="s">
        <v>486</v>
      </c>
      <c r="B252" s="108">
        <v>248</v>
      </c>
      <c r="C252" s="114" t="s">
        <v>491</v>
      </c>
      <c r="D252" s="115" t="s">
        <v>230</v>
      </c>
      <c r="E252" s="116">
        <v>1</v>
      </c>
      <c r="F252" s="117">
        <v>1</v>
      </c>
      <c r="G252" s="118">
        <v>2</v>
      </c>
      <c r="H252" s="123">
        <v>2</v>
      </c>
      <c r="I252" s="121">
        <v>0</v>
      </c>
      <c r="J252" s="120">
        <f t="shared" si="26"/>
        <v>2</v>
      </c>
      <c r="K252" s="124">
        <v>3400</v>
      </c>
      <c r="L252" s="112">
        <f t="shared" si="27"/>
        <v>6800</v>
      </c>
      <c r="M252" s="121">
        <v>1</v>
      </c>
      <c r="N252" s="112">
        <f t="shared" si="28"/>
        <v>3400</v>
      </c>
      <c r="O252" s="121">
        <v>0</v>
      </c>
      <c r="P252" s="112">
        <f t="shared" si="29"/>
        <v>0</v>
      </c>
      <c r="Q252" s="121">
        <v>1</v>
      </c>
      <c r="R252" s="112">
        <f t="shared" si="30"/>
        <v>3400</v>
      </c>
      <c r="S252" s="121">
        <v>0</v>
      </c>
      <c r="T252" s="112">
        <f t="shared" si="31"/>
        <v>0</v>
      </c>
      <c r="U252" s="122">
        <f t="shared" si="24"/>
        <v>6800</v>
      </c>
      <c r="V252" s="122">
        <f t="shared" si="25"/>
        <v>0</v>
      </c>
      <c r="W252" s="98"/>
      <c r="X252" s="98"/>
      <c r="Y252" s="98"/>
      <c r="Z252" s="98"/>
    </row>
    <row r="253" spans="1:26" ht="18.75" customHeight="1">
      <c r="A253" s="113" t="s">
        <v>486</v>
      </c>
      <c r="B253" s="108">
        <v>249</v>
      </c>
      <c r="C253" s="114" t="s">
        <v>492</v>
      </c>
      <c r="D253" s="115" t="s">
        <v>230</v>
      </c>
      <c r="E253" s="116"/>
      <c r="F253" s="117"/>
      <c r="G253" s="118">
        <v>1</v>
      </c>
      <c r="H253" s="123">
        <v>2</v>
      </c>
      <c r="I253" s="121">
        <v>0</v>
      </c>
      <c r="J253" s="120">
        <f t="shared" si="26"/>
        <v>2</v>
      </c>
      <c r="K253" s="124">
        <v>3400</v>
      </c>
      <c r="L253" s="112">
        <f t="shared" si="27"/>
        <v>6800</v>
      </c>
      <c r="M253" s="121">
        <v>1</v>
      </c>
      <c r="N253" s="112">
        <f t="shared" si="28"/>
        <v>3400</v>
      </c>
      <c r="O253" s="121">
        <v>0</v>
      </c>
      <c r="P253" s="112">
        <f t="shared" si="29"/>
        <v>0</v>
      </c>
      <c r="Q253" s="121">
        <v>1</v>
      </c>
      <c r="R253" s="112">
        <f t="shared" si="30"/>
        <v>3400</v>
      </c>
      <c r="S253" s="121"/>
      <c r="T253" s="112"/>
      <c r="U253" s="122">
        <f t="shared" si="24"/>
        <v>6800</v>
      </c>
      <c r="V253" s="122">
        <f t="shared" si="25"/>
        <v>0</v>
      </c>
      <c r="W253" s="98"/>
      <c r="X253" s="98"/>
      <c r="Y253" s="98"/>
      <c r="Z253" s="98"/>
    </row>
    <row r="254" spans="1:26" ht="18.75" customHeight="1">
      <c r="A254" s="113" t="s">
        <v>486</v>
      </c>
      <c r="B254" s="108">
        <v>250</v>
      </c>
      <c r="C254" s="114" t="s">
        <v>493</v>
      </c>
      <c r="D254" s="115" t="s">
        <v>25</v>
      </c>
      <c r="E254" s="116">
        <v>2</v>
      </c>
      <c r="F254" s="117">
        <v>2</v>
      </c>
      <c r="G254" s="118">
        <v>2</v>
      </c>
      <c r="H254" s="123">
        <v>8</v>
      </c>
      <c r="I254" s="121">
        <v>3</v>
      </c>
      <c r="J254" s="120">
        <f t="shared" si="26"/>
        <v>5</v>
      </c>
      <c r="K254" s="124">
        <v>800</v>
      </c>
      <c r="L254" s="112">
        <f t="shared" si="27"/>
        <v>4000</v>
      </c>
      <c r="M254" s="121">
        <v>1</v>
      </c>
      <c r="N254" s="112">
        <f t="shared" si="28"/>
        <v>800</v>
      </c>
      <c r="O254" s="121">
        <v>1</v>
      </c>
      <c r="P254" s="112">
        <f t="shared" si="29"/>
        <v>800</v>
      </c>
      <c r="Q254" s="121">
        <v>2</v>
      </c>
      <c r="R254" s="112">
        <f t="shared" si="30"/>
        <v>1600</v>
      </c>
      <c r="S254" s="121">
        <v>1</v>
      </c>
      <c r="T254" s="112">
        <f t="shared" si="31"/>
        <v>800</v>
      </c>
      <c r="U254" s="122">
        <f t="shared" si="24"/>
        <v>4000</v>
      </c>
      <c r="V254" s="122">
        <f t="shared" si="25"/>
        <v>0</v>
      </c>
      <c r="W254" s="98"/>
      <c r="X254" s="98"/>
      <c r="Y254" s="98"/>
      <c r="Z254" s="98"/>
    </row>
    <row r="255" spans="1:26" ht="18.75" customHeight="1">
      <c r="A255" s="113" t="s">
        <v>486</v>
      </c>
      <c r="B255" s="108">
        <v>251</v>
      </c>
      <c r="C255" s="162" t="s">
        <v>494</v>
      </c>
      <c r="D255" s="115" t="s">
        <v>225</v>
      </c>
      <c r="E255" s="116">
        <v>3</v>
      </c>
      <c r="F255" s="117">
        <v>3</v>
      </c>
      <c r="G255" s="118">
        <v>3</v>
      </c>
      <c r="H255" s="123">
        <v>4</v>
      </c>
      <c r="I255" s="121">
        <v>1</v>
      </c>
      <c r="J255" s="120">
        <f t="shared" si="26"/>
        <v>3</v>
      </c>
      <c r="K255" s="124">
        <v>856</v>
      </c>
      <c r="L255" s="112">
        <f t="shared" si="27"/>
        <v>2568</v>
      </c>
      <c r="M255" s="121">
        <v>0</v>
      </c>
      <c r="N255" s="112">
        <f t="shared" si="28"/>
        <v>0</v>
      </c>
      <c r="O255" s="121">
        <v>1</v>
      </c>
      <c r="P255" s="112">
        <f t="shared" si="29"/>
        <v>856</v>
      </c>
      <c r="Q255" s="121">
        <v>1</v>
      </c>
      <c r="R255" s="112">
        <f t="shared" si="30"/>
        <v>856</v>
      </c>
      <c r="S255" s="121">
        <v>1</v>
      </c>
      <c r="T255" s="112">
        <f t="shared" si="31"/>
        <v>856</v>
      </c>
      <c r="U255" s="122">
        <f t="shared" si="24"/>
        <v>2568</v>
      </c>
      <c r="V255" s="122">
        <f t="shared" si="25"/>
        <v>0</v>
      </c>
      <c r="W255" s="98"/>
      <c r="X255" s="98"/>
      <c r="Y255" s="98"/>
      <c r="Z255" s="98"/>
    </row>
    <row r="256" spans="1:26" ht="18.75" customHeight="1">
      <c r="A256" s="113" t="s">
        <v>486</v>
      </c>
      <c r="B256" s="108">
        <v>252</v>
      </c>
      <c r="C256" s="114" t="s">
        <v>495</v>
      </c>
      <c r="D256" s="115" t="s">
        <v>41</v>
      </c>
      <c r="E256" s="116">
        <v>0</v>
      </c>
      <c r="F256" s="117">
        <v>0</v>
      </c>
      <c r="G256" s="118">
        <v>1</v>
      </c>
      <c r="H256" s="123">
        <v>2</v>
      </c>
      <c r="I256" s="121">
        <v>0</v>
      </c>
      <c r="J256" s="120">
        <f t="shared" si="26"/>
        <v>2</v>
      </c>
      <c r="K256" s="124">
        <v>3531</v>
      </c>
      <c r="L256" s="112">
        <f t="shared" si="27"/>
        <v>7062</v>
      </c>
      <c r="M256" s="121">
        <v>0</v>
      </c>
      <c r="N256" s="112">
        <f t="shared" si="28"/>
        <v>0</v>
      </c>
      <c r="O256" s="121">
        <v>1</v>
      </c>
      <c r="P256" s="112">
        <f t="shared" si="29"/>
        <v>3531</v>
      </c>
      <c r="Q256" s="121">
        <v>0</v>
      </c>
      <c r="R256" s="112">
        <f t="shared" si="30"/>
        <v>0</v>
      </c>
      <c r="S256" s="121">
        <v>1</v>
      </c>
      <c r="T256" s="112">
        <f t="shared" si="31"/>
        <v>3531</v>
      </c>
      <c r="U256" s="122">
        <f t="shared" si="24"/>
        <v>7062</v>
      </c>
      <c r="V256" s="122">
        <f t="shared" si="25"/>
        <v>0</v>
      </c>
      <c r="W256" s="98"/>
      <c r="X256" s="98"/>
      <c r="Y256" s="98"/>
      <c r="Z256" s="98"/>
    </row>
    <row r="257" spans="1:26" ht="18.75" customHeight="1">
      <c r="A257" s="113" t="s">
        <v>486</v>
      </c>
      <c r="B257" s="108">
        <v>253</v>
      </c>
      <c r="C257" s="114" t="s">
        <v>496</v>
      </c>
      <c r="D257" s="115" t="s">
        <v>41</v>
      </c>
      <c r="E257" s="116">
        <v>0</v>
      </c>
      <c r="F257" s="117">
        <v>0</v>
      </c>
      <c r="G257" s="118"/>
      <c r="H257" s="123">
        <v>2</v>
      </c>
      <c r="I257" s="121">
        <v>0</v>
      </c>
      <c r="J257" s="120">
        <f>H257-I257</f>
        <v>2</v>
      </c>
      <c r="K257" s="124">
        <v>5200</v>
      </c>
      <c r="L257" s="112">
        <f t="shared" si="27"/>
        <v>10400</v>
      </c>
      <c r="M257" s="121">
        <v>1</v>
      </c>
      <c r="N257" s="112">
        <f t="shared" si="28"/>
        <v>5200</v>
      </c>
      <c r="O257" s="121">
        <v>0</v>
      </c>
      <c r="P257" s="112">
        <f t="shared" si="29"/>
        <v>0</v>
      </c>
      <c r="Q257" s="121">
        <v>1</v>
      </c>
      <c r="R257" s="112">
        <f t="shared" si="30"/>
        <v>5200</v>
      </c>
      <c r="S257" s="121">
        <v>0</v>
      </c>
      <c r="T257" s="112">
        <f>S257*K257</f>
        <v>0</v>
      </c>
      <c r="U257" s="122">
        <f t="shared" si="24"/>
        <v>10400</v>
      </c>
      <c r="V257" s="122">
        <f t="shared" si="25"/>
        <v>0</v>
      </c>
      <c r="W257" s="98"/>
      <c r="X257" s="98"/>
      <c r="Y257" s="98"/>
      <c r="Z257" s="98"/>
    </row>
    <row r="258" spans="1:26" ht="18.75" customHeight="1">
      <c r="A258" s="113" t="s">
        <v>486</v>
      </c>
      <c r="B258" s="108">
        <v>254</v>
      </c>
      <c r="C258" s="114" t="s">
        <v>497</v>
      </c>
      <c r="D258" s="115" t="s">
        <v>225</v>
      </c>
      <c r="E258" s="116">
        <v>1</v>
      </c>
      <c r="F258" s="117">
        <v>1</v>
      </c>
      <c r="G258" s="118">
        <v>1</v>
      </c>
      <c r="H258" s="123">
        <v>2</v>
      </c>
      <c r="I258" s="121">
        <v>0</v>
      </c>
      <c r="J258" s="120">
        <f t="shared" si="26"/>
        <v>2</v>
      </c>
      <c r="K258" s="124">
        <v>3500</v>
      </c>
      <c r="L258" s="112">
        <f t="shared" si="27"/>
        <v>7000</v>
      </c>
      <c r="M258" s="121">
        <v>1</v>
      </c>
      <c r="N258" s="112">
        <f t="shared" si="28"/>
        <v>3500</v>
      </c>
      <c r="O258" s="121">
        <v>0</v>
      </c>
      <c r="P258" s="112">
        <f t="shared" si="29"/>
        <v>0</v>
      </c>
      <c r="Q258" s="121">
        <v>1</v>
      </c>
      <c r="R258" s="112">
        <f t="shared" si="30"/>
        <v>3500</v>
      </c>
      <c r="S258" s="121">
        <v>0</v>
      </c>
      <c r="T258" s="112">
        <f>S258*K7</f>
        <v>0</v>
      </c>
      <c r="U258" s="122">
        <f t="shared" si="24"/>
        <v>7000</v>
      </c>
      <c r="V258" s="122">
        <f t="shared" si="25"/>
        <v>0</v>
      </c>
      <c r="W258" s="98"/>
      <c r="X258" s="98"/>
      <c r="Y258" s="98"/>
      <c r="Z258" s="98"/>
    </row>
    <row r="259" spans="1:26" ht="18.75" customHeight="1">
      <c r="A259" s="113" t="s">
        <v>486</v>
      </c>
      <c r="B259" s="108">
        <v>255</v>
      </c>
      <c r="C259" s="114" t="s">
        <v>498</v>
      </c>
      <c r="D259" s="115" t="s">
        <v>293</v>
      </c>
      <c r="E259" s="116">
        <v>1</v>
      </c>
      <c r="F259" s="117">
        <v>1</v>
      </c>
      <c r="G259" s="118">
        <v>1</v>
      </c>
      <c r="H259" s="123">
        <v>2</v>
      </c>
      <c r="I259" s="121">
        <v>1</v>
      </c>
      <c r="J259" s="120">
        <f t="shared" si="26"/>
        <v>1</v>
      </c>
      <c r="K259" s="124">
        <v>700</v>
      </c>
      <c r="L259" s="112">
        <f t="shared" si="27"/>
        <v>700</v>
      </c>
      <c r="M259" s="121">
        <v>0</v>
      </c>
      <c r="N259" s="112">
        <f t="shared" si="28"/>
        <v>0</v>
      </c>
      <c r="O259" s="121">
        <v>0</v>
      </c>
      <c r="P259" s="112">
        <f t="shared" si="29"/>
        <v>0</v>
      </c>
      <c r="Q259" s="121">
        <v>1</v>
      </c>
      <c r="R259" s="112">
        <f t="shared" si="30"/>
        <v>700</v>
      </c>
      <c r="S259" s="121">
        <v>0</v>
      </c>
      <c r="T259" s="112">
        <f t="shared" si="31"/>
        <v>0</v>
      </c>
      <c r="U259" s="122">
        <f t="shared" si="24"/>
        <v>700</v>
      </c>
      <c r="V259" s="122">
        <f t="shared" si="25"/>
        <v>0</v>
      </c>
      <c r="W259" s="98"/>
      <c r="X259" s="98"/>
      <c r="Y259" s="98"/>
      <c r="Z259" s="98"/>
    </row>
    <row r="260" spans="1:26" ht="18.75" customHeight="1">
      <c r="A260" s="113" t="s">
        <v>486</v>
      </c>
      <c r="B260" s="108">
        <v>256</v>
      </c>
      <c r="C260" s="114" t="s">
        <v>499</v>
      </c>
      <c r="D260" s="115" t="s">
        <v>41</v>
      </c>
      <c r="E260" s="116">
        <v>0</v>
      </c>
      <c r="F260" s="117">
        <v>0</v>
      </c>
      <c r="G260" s="118">
        <v>0</v>
      </c>
      <c r="H260" s="123">
        <v>1</v>
      </c>
      <c r="I260" s="121">
        <v>0</v>
      </c>
      <c r="J260" s="120">
        <f t="shared" si="26"/>
        <v>1</v>
      </c>
      <c r="K260" s="124">
        <v>4500</v>
      </c>
      <c r="L260" s="112">
        <f t="shared" si="27"/>
        <v>4500</v>
      </c>
      <c r="M260" s="121">
        <v>1</v>
      </c>
      <c r="N260" s="112">
        <f t="shared" si="28"/>
        <v>4500</v>
      </c>
      <c r="O260" s="121">
        <v>0</v>
      </c>
      <c r="P260" s="112">
        <f t="shared" si="29"/>
        <v>0</v>
      </c>
      <c r="Q260" s="121">
        <v>0</v>
      </c>
      <c r="R260" s="112">
        <f t="shared" si="30"/>
        <v>0</v>
      </c>
      <c r="S260" s="121">
        <v>0</v>
      </c>
      <c r="T260" s="112">
        <f t="shared" si="31"/>
        <v>0</v>
      </c>
      <c r="U260" s="122">
        <f t="shared" si="24"/>
        <v>4500</v>
      </c>
      <c r="V260" s="122">
        <f t="shared" si="25"/>
        <v>0</v>
      </c>
      <c r="W260" s="98"/>
      <c r="X260" s="98"/>
      <c r="Y260" s="98"/>
      <c r="Z260" s="98"/>
    </row>
    <row r="261" spans="1:26" ht="18.75" customHeight="1">
      <c r="A261" s="113" t="s">
        <v>486</v>
      </c>
      <c r="B261" s="108">
        <v>257</v>
      </c>
      <c r="C261" s="114" t="s">
        <v>500</v>
      </c>
      <c r="D261" s="115" t="s">
        <v>356</v>
      </c>
      <c r="E261" s="116">
        <v>0</v>
      </c>
      <c r="F261" s="117">
        <v>0</v>
      </c>
      <c r="G261" s="118">
        <v>2</v>
      </c>
      <c r="H261" s="123">
        <v>2</v>
      </c>
      <c r="I261" s="121">
        <v>0</v>
      </c>
      <c r="J261" s="120">
        <f t="shared" si="26"/>
        <v>2</v>
      </c>
      <c r="K261" s="124">
        <v>2100</v>
      </c>
      <c r="L261" s="112">
        <f t="shared" si="27"/>
        <v>4200</v>
      </c>
      <c r="M261" s="121">
        <v>1</v>
      </c>
      <c r="N261" s="112">
        <f t="shared" si="28"/>
        <v>2100</v>
      </c>
      <c r="O261" s="121">
        <v>0</v>
      </c>
      <c r="P261" s="112">
        <f t="shared" si="29"/>
        <v>0</v>
      </c>
      <c r="Q261" s="121">
        <v>1</v>
      </c>
      <c r="R261" s="112">
        <f t="shared" si="30"/>
        <v>2100</v>
      </c>
      <c r="S261" s="121">
        <v>0</v>
      </c>
      <c r="T261" s="112">
        <f t="shared" si="31"/>
        <v>0</v>
      </c>
      <c r="U261" s="122">
        <f t="shared" si="24"/>
        <v>4200</v>
      </c>
      <c r="V261" s="122">
        <f t="shared" si="25"/>
        <v>0</v>
      </c>
      <c r="W261" s="98"/>
      <c r="X261" s="98"/>
      <c r="Y261" s="98"/>
      <c r="Z261" s="98"/>
    </row>
    <row r="262" spans="1:26" ht="18.75" customHeight="1">
      <c r="A262" s="113" t="s">
        <v>486</v>
      </c>
      <c r="B262" s="108">
        <v>258</v>
      </c>
      <c r="C262" s="114" t="s">
        <v>501</v>
      </c>
      <c r="D262" s="115" t="s">
        <v>356</v>
      </c>
      <c r="E262" s="116" t="s">
        <v>269</v>
      </c>
      <c r="F262" s="116" t="s">
        <v>269</v>
      </c>
      <c r="G262" s="118">
        <v>3</v>
      </c>
      <c r="H262" s="123">
        <v>3</v>
      </c>
      <c r="I262" s="121">
        <v>0</v>
      </c>
      <c r="J262" s="120">
        <f t="shared" si="26"/>
        <v>3</v>
      </c>
      <c r="K262" s="124">
        <v>856</v>
      </c>
      <c r="L262" s="112">
        <f t="shared" si="27"/>
        <v>2568</v>
      </c>
      <c r="M262" s="121">
        <v>3</v>
      </c>
      <c r="N262" s="112">
        <f t="shared" si="28"/>
        <v>2568</v>
      </c>
      <c r="O262" s="121">
        <v>0</v>
      </c>
      <c r="P262" s="112">
        <f t="shared" si="29"/>
        <v>0</v>
      </c>
      <c r="Q262" s="121">
        <v>0</v>
      </c>
      <c r="R262" s="112">
        <f t="shared" si="30"/>
        <v>0</v>
      </c>
      <c r="S262" s="121">
        <v>0</v>
      </c>
      <c r="T262" s="112">
        <f t="shared" si="31"/>
        <v>0</v>
      </c>
      <c r="U262" s="122">
        <f t="shared" ref="U262:U320" si="32">N262+P262+R262+T262</f>
        <v>2568</v>
      </c>
      <c r="V262" s="122">
        <f t="shared" ref="V262:V322" si="33">L262-U262</f>
        <v>0</v>
      </c>
      <c r="W262" s="98"/>
      <c r="X262" s="98"/>
      <c r="Y262" s="98"/>
      <c r="Z262" s="98"/>
    </row>
    <row r="263" spans="1:26" ht="18.75" customHeight="1">
      <c r="A263" s="113" t="s">
        <v>486</v>
      </c>
      <c r="B263" s="108">
        <v>259</v>
      </c>
      <c r="C263" s="114" t="s">
        <v>502</v>
      </c>
      <c r="D263" s="115" t="s">
        <v>356</v>
      </c>
      <c r="E263" s="116" t="s">
        <v>269</v>
      </c>
      <c r="F263" s="116" t="s">
        <v>269</v>
      </c>
      <c r="G263" s="118">
        <v>3</v>
      </c>
      <c r="H263" s="123">
        <v>3</v>
      </c>
      <c r="I263" s="121">
        <v>0</v>
      </c>
      <c r="J263" s="120">
        <f t="shared" si="26"/>
        <v>3</v>
      </c>
      <c r="K263" s="124">
        <v>1070</v>
      </c>
      <c r="L263" s="112">
        <f t="shared" si="27"/>
        <v>3210</v>
      </c>
      <c r="M263" s="121">
        <v>3</v>
      </c>
      <c r="N263" s="112">
        <f t="shared" si="28"/>
        <v>3210</v>
      </c>
      <c r="O263" s="121">
        <v>0</v>
      </c>
      <c r="P263" s="112">
        <f t="shared" si="29"/>
        <v>0</v>
      </c>
      <c r="Q263" s="121">
        <v>0</v>
      </c>
      <c r="R263" s="112">
        <f t="shared" si="30"/>
        <v>0</v>
      </c>
      <c r="S263" s="121">
        <v>0</v>
      </c>
      <c r="T263" s="112">
        <f t="shared" si="31"/>
        <v>0</v>
      </c>
      <c r="U263" s="122">
        <f t="shared" si="32"/>
        <v>3210</v>
      </c>
      <c r="V263" s="122">
        <f t="shared" si="33"/>
        <v>0</v>
      </c>
      <c r="W263" s="98"/>
      <c r="X263" s="98"/>
      <c r="Y263" s="98"/>
      <c r="Z263" s="98"/>
    </row>
    <row r="264" spans="1:26" ht="18.75" customHeight="1">
      <c r="A264" s="113" t="s">
        <v>486</v>
      </c>
      <c r="B264" s="108">
        <v>260</v>
      </c>
      <c r="C264" s="114" t="s">
        <v>503</v>
      </c>
      <c r="D264" s="115"/>
      <c r="E264" s="116" t="s">
        <v>269</v>
      </c>
      <c r="F264" s="116" t="s">
        <v>269</v>
      </c>
      <c r="G264" s="118">
        <v>0</v>
      </c>
      <c r="H264" s="123">
        <v>2</v>
      </c>
      <c r="I264" s="121">
        <v>0</v>
      </c>
      <c r="J264" s="120">
        <f t="shared" si="26"/>
        <v>2</v>
      </c>
      <c r="K264" s="124">
        <v>1819</v>
      </c>
      <c r="L264" s="112">
        <f t="shared" si="27"/>
        <v>3638</v>
      </c>
      <c r="M264" s="121">
        <v>1</v>
      </c>
      <c r="N264" s="112">
        <f t="shared" si="28"/>
        <v>1819</v>
      </c>
      <c r="O264" s="121"/>
      <c r="P264" s="112"/>
      <c r="Q264" s="121">
        <v>1</v>
      </c>
      <c r="R264" s="112">
        <f t="shared" si="30"/>
        <v>1819</v>
      </c>
      <c r="S264" s="121">
        <v>0</v>
      </c>
      <c r="T264" s="112">
        <f t="shared" si="31"/>
        <v>0</v>
      </c>
      <c r="U264" s="122">
        <f t="shared" si="32"/>
        <v>3638</v>
      </c>
      <c r="V264" s="122">
        <f t="shared" si="33"/>
        <v>0</v>
      </c>
      <c r="W264" s="98"/>
      <c r="X264" s="98"/>
      <c r="Y264" s="98"/>
      <c r="Z264" s="98"/>
    </row>
    <row r="265" spans="1:26" ht="18.75" customHeight="1">
      <c r="A265" s="113" t="s">
        <v>486</v>
      </c>
      <c r="B265" s="108">
        <v>261</v>
      </c>
      <c r="C265" s="114" t="s">
        <v>504</v>
      </c>
      <c r="D265" s="115" t="s">
        <v>41</v>
      </c>
      <c r="E265" s="116" t="s">
        <v>269</v>
      </c>
      <c r="F265" s="116" t="s">
        <v>269</v>
      </c>
      <c r="G265" s="118">
        <v>1</v>
      </c>
      <c r="H265" s="123">
        <v>1</v>
      </c>
      <c r="I265" s="121">
        <v>0</v>
      </c>
      <c r="J265" s="120">
        <f t="shared" si="26"/>
        <v>1</v>
      </c>
      <c r="K265" s="124">
        <v>5350</v>
      </c>
      <c r="L265" s="112">
        <f t="shared" si="27"/>
        <v>5350</v>
      </c>
      <c r="M265" s="121">
        <v>1</v>
      </c>
      <c r="N265" s="112">
        <f t="shared" si="28"/>
        <v>5350</v>
      </c>
      <c r="O265" s="121">
        <v>0</v>
      </c>
      <c r="P265" s="112">
        <f t="shared" si="29"/>
        <v>0</v>
      </c>
      <c r="Q265" s="121">
        <v>0</v>
      </c>
      <c r="R265" s="112">
        <f t="shared" si="30"/>
        <v>0</v>
      </c>
      <c r="S265" s="121">
        <v>0</v>
      </c>
      <c r="T265" s="112">
        <f t="shared" si="31"/>
        <v>0</v>
      </c>
      <c r="U265" s="122">
        <f t="shared" si="32"/>
        <v>5350</v>
      </c>
      <c r="V265" s="122">
        <f t="shared" si="33"/>
        <v>0</v>
      </c>
      <c r="W265" s="98"/>
      <c r="X265" s="98"/>
      <c r="Y265" s="98"/>
      <c r="Z265" s="98"/>
    </row>
    <row r="266" spans="1:26" ht="18.75" customHeight="1">
      <c r="A266" s="113" t="s">
        <v>486</v>
      </c>
      <c r="B266" s="108">
        <v>262</v>
      </c>
      <c r="C266" s="114" t="s">
        <v>505</v>
      </c>
      <c r="D266" s="115" t="s">
        <v>293</v>
      </c>
      <c r="E266" s="116" t="s">
        <v>269</v>
      </c>
      <c r="F266" s="116" t="s">
        <v>269</v>
      </c>
      <c r="G266" s="118">
        <v>1</v>
      </c>
      <c r="H266" s="123">
        <v>1</v>
      </c>
      <c r="I266" s="121">
        <v>0</v>
      </c>
      <c r="J266" s="120">
        <v>1</v>
      </c>
      <c r="K266" s="124">
        <v>2247</v>
      </c>
      <c r="L266" s="112">
        <f t="shared" si="27"/>
        <v>2247</v>
      </c>
      <c r="M266" s="121">
        <v>1</v>
      </c>
      <c r="N266" s="112">
        <f t="shared" si="28"/>
        <v>2247</v>
      </c>
      <c r="O266" s="121">
        <v>0</v>
      </c>
      <c r="P266" s="112">
        <f t="shared" si="29"/>
        <v>0</v>
      </c>
      <c r="Q266" s="121">
        <v>0</v>
      </c>
      <c r="R266" s="112">
        <f t="shared" si="30"/>
        <v>0</v>
      </c>
      <c r="S266" s="121">
        <v>0</v>
      </c>
      <c r="T266" s="112">
        <f t="shared" si="31"/>
        <v>0</v>
      </c>
      <c r="U266" s="122">
        <f t="shared" si="32"/>
        <v>2247</v>
      </c>
      <c r="V266" s="122">
        <f t="shared" si="33"/>
        <v>0</v>
      </c>
      <c r="W266" s="98"/>
      <c r="X266" s="98"/>
      <c r="Y266" s="98"/>
      <c r="Z266" s="98"/>
    </row>
    <row r="267" spans="1:26" ht="18.75" customHeight="1">
      <c r="A267" s="113" t="s">
        <v>486</v>
      </c>
      <c r="B267" s="108">
        <v>263</v>
      </c>
      <c r="C267" s="114" t="s">
        <v>506</v>
      </c>
      <c r="D267" s="115" t="s">
        <v>293</v>
      </c>
      <c r="E267" s="116" t="s">
        <v>269</v>
      </c>
      <c r="F267" s="116" t="s">
        <v>269</v>
      </c>
      <c r="G267" s="118">
        <v>0</v>
      </c>
      <c r="H267" s="123">
        <v>1</v>
      </c>
      <c r="I267" s="121">
        <v>0</v>
      </c>
      <c r="J267" s="120">
        <v>1</v>
      </c>
      <c r="K267" s="124">
        <v>3272.5</v>
      </c>
      <c r="L267" s="112">
        <f t="shared" si="27"/>
        <v>3272.5</v>
      </c>
      <c r="M267" s="121">
        <v>1</v>
      </c>
      <c r="N267" s="112">
        <f t="shared" si="28"/>
        <v>3272.5</v>
      </c>
      <c r="O267" s="121"/>
      <c r="P267" s="112"/>
      <c r="Q267" s="121">
        <v>0</v>
      </c>
      <c r="R267" s="112">
        <f t="shared" si="30"/>
        <v>0</v>
      </c>
      <c r="S267" s="121">
        <v>0</v>
      </c>
      <c r="T267" s="112">
        <f t="shared" si="31"/>
        <v>0</v>
      </c>
      <c r="U267" s="122">
        <f t="shared" si="32"/>
        <v>3272.5</v>
      </c>
      <c r="V267" s="122">
        <f t="shared" si="33"/>
        <v>0</v>
      </c>
      <c r="W267" s="98"/>
      <c r="X267" s="98"/>
      <c r="Y267" s="98"/>
      <c r="Z267" s="98"/>
    </row>
    <row r="268" spans="1:26" ht="18.75" customHeight="1">
      <c r="A268" s="113" t="s">
        <v>486</v>
      </c>
      <c r="B268" s="108">
        <v>264</v>
      </c>
      <c r="C268" s="114" t="s">
        <v>507</v>
      </c>
      <c r="D268" s="115" t="s">
        <v>225</v>
      </c>
      <c r="E268" s="116"/>
      <c r="F268" s="116"/>
      <c r="G268" s="118">
        <v>1</v>
      </c>
      <c r="H268" s="123">
        <v>1</v>
      </c>
      <c r="I268" s="121">
        <v>0</v>
      </c>
      <c r="J268" s="120">
        <v>1</v>
      </c>
      <c r="K268" s="124">
        <v>8500</v>
      </c>
      <c r="L268" s="112">
        <f t="shared" si="27"/>
        <v>8500</v>
      </c>
      <c r="M268" s="121">
        <v>0</v>
      </c>
      <c r="N268" s="112">
        <f t="shared" si="28"/>
        <v>0</v>
      </c>
      <c r="O268" s="121">
        <v>0</v>
      </c>
      <c r="P268" s="112"/>
      <c r="Q268" s="121">
        <v>1</v>
      </c>
      <c r="R268" s="112">
        <f t="shared" si="30"/>
        <v>8500</v>
      </c>
      <c r="S268" s="121">
        <v>0</v>
      </c>
      <c r="T268" s="112">
        <f t="shared" si="31"/>
        <v>0</v>
      </c>
      <c r="U268" s="122">
        <f t="shared" si="32"/>
        <v>8500</v>
      </c>
      <c r="V268" s="122">
        <f t="shared" si="33"/>
        <v>0</v>
      </c>
      <c r="W268" s="98"/>
      <c r="X268" s="98"/>
      <c r="Y268" s="98"/>
      <c r="Z268" s="98"/>
    </row>
    <row r="269" spans="1:26" ht="18.75" customHeight="1">
      <c r="A269" s="113" t="s">
        <v>486</v>
      </c>
      <c r="B269" s="108">
        <v>265</v>
      </c>
      <c r="C269" s="114" t="s">
        <v>508</v>
      </c>
      <c r="D269" s="115" t="s">
        <v>230</v>
      </c>
      <c r="E269" s="116">
        <v>2</v>
      </c>
      <c r="F269" s="117">
        <v>4</v>
      </c>
      <c r="G269" s="118">
        <v>4</v>
      </c>
      <c r="H269" s="123">
        <v>4</v>
      </c>
      <c r="I269" s="121">
        <v>1</v>
      </c>
      <c r="J269" s="120">
        <f t="shared" si="26"/>
        <v>3</v>
      </c>
      <c r="K269" s="124">
        <v>449.4</v>
      </c>
      <c r="L269" s="112">
        <f t="shared" si="27"/>
        <v>1348.1999999999998</v>
      </c>
      <c r="M269" s="121">
        <v>0</v>
      </c>
      <c r="N269" s="112">
        <f t="shared" si="28"/>
        <v>0</v>
      </c>
      <c r="O269" s="121">
        <v>1</v>
      </c>
      <c r="P269" s="112">
        <f t="shared" si="29"/>
        <v>449.4</v>
      </c>
      <c r="Q269" s="121">
        <v>1</v>
      </c>
      <c r="R269" s="112">
        <f t="shared" si="30"/>
        <v>449.4</v>
      </c>
      <c r="S269" s="121">
        <v>1</v>
      </c>
      <c r="T269" s="112">
        <f t="shared" si="31"/>
        <v>449.4</v>
      </c>
      <c r="U269" s="122">
        <f t="shared" si="32"/>
        <v>1348.1999999999998</v>
      </c>
      <c r="V269" s="122">
        <f t="shared" si="33"/>
        <v>0</v>
      </c>
      <c r="W269" s="98"/>
      <c r="X269" s="98"/>
      <c r="Y269" s="98"/>
      <c r="Z269" s="98"/>
    </row>
    <row r="270" spans="1:26" ht="18.75" customHeight="1">
      <c r="A270" s="113" t="s">
        <v>486</v>
      </c>
      <c r="B270" s="108">
        <v>266</v>
      </c>
      <c r="C270" s="114" t="s">
        <v>509</v>
      </c>
      <c r="D270" s="115" t="s">
        <v>41</v>
      </c>
      <c r="E270" s="116">
        <v>3</v>
      </c>
      <c r="F270" s="117">
        <v>2</v>
      </c>
      <c r="G270" s="118">
        <v>2</v>
      </c>
      <c r="H270" s="123">
        <v>4</v>
      </c>
      <c r="I270" s="121">
        <v>1</v>
      </c>
      <c r="J270" s="120">
        <f t="shared" si="26"/>
        <v>3</v>
      </c>
      <c r="K270" s="124">
        <v>1177</v>
      </c>
      <c r="L270" s="112">
        <f t="shared" si="27"/>
        <v>3531</v>
      </c>
      <c r="M270" s="121">
        <v>0</v>
      </c>
      <c r="N270" s="112">
        <f t="shared" si="28"/>
        <v>0</v>
      </c>
      <c r="O270" s="121">
        <v>1</v>
      </c>
      <c r="P270" s="112">
        <f t="shared" si="29"/>
        <v>1177</v>
      </c>
      <c r="Q270" s="121">
        <v>1</v>
      </c>
      <c r="R270" s="112">
        <f t="shared" si="30"/>
        <v>1177</v>
      </c>
      <c r="S270" s="121">
        <v>1</v>
      </c>
      <c r="T270" s="112">
        <f t="shared" si="31"/>
        <v>1177</v>
      </c>
      <c r="U270" s="122">
        <f t="shared" si="32"/>
        <v>3531</v>
      </c>
      <c r="V270" s="122">
        <f t="shared" si="33"/>
        <v>0</v>
      </c>
      <c r="W270" s="98"/>
      <c r="X270" s="98"/>
      <c r="Y270" s="98"/>
      <c r="Z270" s="98"/>
    </row>
    <row r="271" spans="1:26" ht="18.75" customHeight="1">
      <c r="A271" s="113" t="s">
        <v>486</v>
      </c>
      <c r="B271" s="108">
        <v>267</v>
      </c>
      <c r="C271" s="114" t="s">
        <v>510</v>
      </c>
      <c r="D271" s="115" t="s">
        <v>41</v>
      </c>
      <c r="E271" s="116">
        <v>3</v>
      </c>
      <c r="F271" s="117">
        <v>3</v>
      </c>
      <c r="G271" s="118">
        <v>3</v>
      </c>
      <c r="H271" s="123">
        <v>4</v>
      </c>
      <c r="I271" s="121">
        <v>1</v>
      </c>
      <c r="J271" s="120">
        <f t="shared" si="26"/>
        <v>3</v>
      </c>
      <c r="K271" s="124">
        <v>2247</v>
      </c>
      <c r="L271" s="112">
        <f t="shared" si="27"/>
        <v>6741</v>
      </c>
      <c r="M271" s="121">
        <v>0</v>
      </c>
      <c r="N271" s="112">
        <f t="shared" si="28"/>
        <v>0</v>
      </c>
      <c r="O271" s="121">
        <v>1</v>
      </c>
      <c r="P271" s="112">
        <f t="shared" si="29"/>
        <v>2247</v>
      </c>
      <c r="Q271" s="121">
        <v>1</v>
      </c>
      <c r="R271" s="112">
        <f t="shared" si="30"/>
        <v>2247</v>
      </c>
      <c r="S271" s="121">
        <v>1</v>
      </c>
      <c r="T271" s="112">
        <f t="shared" si="31"/>
        <v>2247</v>
      </c>
      <c r="U271" s="122">
        <f t="shared" si="32"/>
        <v>6741</v>
      </c>
      <c r="V271" s="122">
        <f t="shared" si="33"/>
        <v>0</v>
      </c>
      <c r="W271" s="98"/>
      <c r="X271" s="98"/>
      <c r="Y271" s="98"/>
      <c r="Z271" s="98"/>
    </row>
    <row r="272" spans="1:26" ht="18.75" customHeight="1">
      <c r="A272" s="113" t="s">
        <v>486</v>
      </c>
      <c r="B272" s="108">
        <v>268</v>
      </c>
      <c r="C272" s="114" t="s">
        <v>511</v>
      </c>
      <c r="D272" s="115" t="s">
        <v>41</v>
      </c>
      <c r="E272" s="116">
        <v>1</v>
      </c>
      <c r="F272" s="117">
        <v>1</v>
      </c>
      <c r="G272" s="118">
        <v>1</v>
      </c>
      <c r="H272" s="123">
        <v>1</v>
      </c>
      <c r="I272" s="121">
        <v>0</v>
      </c>
      <c r="J272" s="120">
        <f t="shared" si="26"/>
        <v>1</v>
      </c>
      <c r="K272" s="124">
        <v>5500</v>
      </c>
      <c r="L272" s="112">
        <f t="shared" si="27"/>
        <v>5500</v>
      </c>
      <c r="M272" s="121">
        <v>0</v>
      </c>
      <c r="N272" s="112">
        <f t="shared" si="28"/>
        <v>0</v>
      </c>
      <c r="O272" s="121">
        <v>1</v>
      </c>
      <c r="P272" s="112">
        <f t="shared" si="29"/>
        <v>5500</v>
      </c>
      <c r="Q272" s="121">
        <v>0</v>
      </c>
      <c r="R272" s="112">
        <f t="shared" si="30"/>
        <v>0</v>
      </c>
      <c r="S272" s="121">
        <v>0</v>
      </c>
      <c r="T272" s="112">
        <f t="shared" si="31"/>
        <v>0</v>
      </c>
      <c r="U272" s="122">
        <f t="shared" si="32"/>
        <v>5500</v>
      </c>
      <c r="V272" s="122">
        <f t="shared" si="33"/>
        <v>0</v>
      </c>
      <c r="W272" s="98"/>
      <c r="X272" s="98"/>
      <c r="Y272" s="98"/>
      <c r="Z272" s="98"/>
    </row>
    <row r="273" spans="1:26" ht="18.75" customHeight="1">
      <c r="A273" s="113" t="s">
        <v>486</v>
      </c>
      <c r="B273" s="108">
        <v>269</v>
      </c>
      <c r="C273" s="114" t="s">
        <v>512</v>
      </c>
      <c r="D273" s="115" t="s">
        <v>230</v>
      </c>
      <c r="E273" s="116"/>
      <c r="F273" s="117"/>
      <c r="G273" s="118">
        <v>2</v>
      </c>
      <c r="H273" s="123">
        <v>2</v>
      </c>
      <c r="I273" s="121">
        <v>0</v>
      </c>
      <c r="J273" s="120">
        <f t="shared" si="26"/>
        <v>2</v>
      </c>
      <c r="K273" s="124">
        <v>650</v>
      </c>
      <c r="L273" s="112">
        <f t="shared" si="27"/>
        <v>1300</v>
      </c>
      <c r="M273" s="121">
        <v>0</v>
      </c>
      <c r="N273" s="112">
        <f t="shared" si="28"/>
        <v>0</v>
      </c>
      <c r="O273" s="121">
        <v>1</v>
      </c>
      <c r="P273" s="112">
        <f t="shared" si="29"/>
        <v>650</v>
      </c>
      <c r="Q273" s="121">
        <v>0</v>
      </c>
      <c r="R273" s="112">
        <f t="shared" si="30"/>
        <v>0</v>
      </c>
      <c r="S273" s="121">
        <v>1</v>
      </c>
      <c r="T273" s="112">
        <f t="shared" si="31"/>
        <v>650</v>
      </c>
      <c r="U273" s="122">
        <f t="shared" si="32"/>
        <v>1300</v>
      </c>
      <c r="V273" s="122">
        <f t="shared" si="33"/>
        <v>0</v>
      </c>
      <c r="W273" s="98"/>
      <c r="X273" s="98"/>
      <c r="Y273" s="98"/>
      <c r="Z273" s="98"/>
    </row>
    <row r="274" spans="1:26" ht="18.75" customHeight="1">
      <c r="A274" s="113" t="s">
        <v>486</v>
      </c>
      <c r="B274" s="108">
        <v>270</v>
      </c>
      <c r="C274" s="114" t="s">
        <v>513</v>
      </c>
      <c r="D274" s="115" t="s">
        <v>230</v>
      </c>
      <c r="E274" s="116"/>
      <c r="F274" s="117"/>
      <c r="G274" s="118">
        <v>1</v>
      </c>
      <c r="H274" s="123">
        <v>1</v>
      </c>
      <c r="I274" s="121">
        <v>0</v>
      </c>
      <c r="J274" s="120">
        <f t="shared" si="26"/>
        <v>1</v>
      </c>
      <c r="K274" s="124">
        <v>2140</v>
      </c>
      <c r="L274" s="112">
        <f t="shared" si="27"/>
        <v>2140</v>
      </c>
      <c r="M274" s="121">
        <v>1</v>
      </c>
      <c r="N274" s="112">
        <f t="shared" si="28"/>
        <v>2140</v>
      </c>
      <c r="O274" s="121">
        <v>0</v>
      </c>
      <c r="P274" s="112">
        <f t="shared" si="29"/>
        <v>0</v>
      </c>
      <c r="Q274" s="121">
        <v>0</v>
      </c>
      <c r="R274" s="112">
        <f t="shared" si="30"/>
        <v>0</v>
      </c>
      <c r="S274" s="121">
        <v>0</v>
      </c>
      <c r="T274" s="112">
        <f t="shared" si="31"/>
        <v>0</v>
      </c>
      <c r="U274" s="122">
        <f t="shared" si="32"/>
        <v>2140</v>
      </c>
      <c r="V274" s="122">
        <f t="shared" si="33"/>
        <v>0</v>
      </c>
      <c r="W274" s="98"/>
      <c r="X274" s="98"/>
      <c r="Y274" s="98"/>
      <c r="Z274" s="98"/>
    </row>
    <row r="275" spans="1:26" ht="18.75" customHeight="1">
      <c r="A275" s="113" t="s">
        <v>486</v>
      </c>
      <c r="B275" s="108">
        <v>271</v>
      </c>
      <c r="C275" s="114" t="s">
        <v>514</v>
      </c>
      <c r="D275" s="115" t="s">
        <v>230</v>
      </c>
      <c r="E275" s="116"/>
      <c r="F275" s="117"/>
      <c r="G275" s="118">
        <v>0</v>
      </c>
      <c r="H275" s="123">
        <v>1</v>
      </c>
      <c r="I275" s="121">
        <v>0</v>
      </c>
      <c r="J275" s="120">
        <v>1</v>
      </c>
      <c r="K275" s="124">
        <v>950</v>
      </c>
      <c r="L275" s="112">
        <f t="shared" si="27"/>
        <v>950</v>
      </c>
      <c r="M275" s="121">
        <v>1</v>
      </c>
      <c r="N275" s="112">
        <f t="shared" si="28"/>
        <v>950</v>
      </c>
      <c r="O275" s="121">
        <v>0</v>
      </c>
      <c r="P275" s="112">
        <f t="shared" si="29"/>
        <v>0</v>
      </c>
      <c r="Q275" s="121">
        <v>0</v>
      </c>
      <c r="R275" s="112">
        <f t="shared" si="30"/>
        <v>0</v>
      </c>
      <c r="S275" s="121">
        <v>0</v>
      </c>
      <c r="T275" s="112">
        <f t="shared" si="31"/>
        <v>0</v>
      </c>
      <c r="U275" s="122">
        <f t="shared" si="32"/>
        <v>950</v>
      </c>
      <c r="V275" s="122">
        <f t="shared" si="33"/>
        <v>0</v>
      </c>
      <c r="W275" s="98"/>
      <c r="X275" s="98"/>
      <c r="Y275" s="98"/>
      <c r="Z275" s="98"/>
    </row>
    <row r="276" spans="1:26" ht="18.75" customHeight="1">
      <c r="A276" s="113" t="s">
        <v>486</v>
      </c>
      <c r="B276" s="108">
        <v>272</v>
      </c>
      <c r="C276" s="114" t="s">
        <v>515</v>
      </c>
      <c r="D276" s="115" t="s">
        <v>225</v>
      </c>
      <c r="E276" s="116">
        <v>1</v>
      </c>
      <c r="F276" s="117">
        <v>1</v>
      </c>
      <c r="G276" s="118">
        <v>0</v>
      </c>
      <c r="H276" s="123">
        <v>1</v>
      </c>
      <c r="I276" s="121">
        <v>0</v>
      </c>
      <c r="J276" s="120">
        <f t="shared" si="26"/>
        <v>1</v>
      </c>
      <c r="K276" s="124">
        <v>2610</v>
      </c>
      <c r="L276" s="112">
        <f t="shared" si="27"/>
        <v>2610</v>
      </c>
      <c r="M276" s="121">
        <v>1</v>
      </c>
      <c r="N276" s="112">
        <f t="shared" si="28"/>
        <v>2610</v>
      </c>
      <c r="O276" s="121">
        <v>0</v>
      </c>
      <c r="P276" s="112">
        <f t="shared" si="29"/>
        <v>0</v>
      </c>
      <c r="Q276" s="121">
        <v>0</v>
      </c>
      <c r="R276" s="112">
        <f t="shared" si="30"/>
        <v>0</v>
      </c>
      <c r="S276" s="121">
        <v>0</v>
      </c>
      <c r="T276" s="112">
        <f t="shared" si="31"/>
        <v>0</v>
      </c>
      <c r="U276" s="122">
        <f t="shared" si="32"/>
        <v>2610</v>
      </c>
      <c r="V276" s="122">
        <f t="shared" si="33"/>
        <v>0</v>
      </c>
      <c r="W276" s="98"/>
      <c r="X276" s="98"/>
      <c r="Y276" s="98"/>
      <c r="Z276" s="98"/>
    </row>
    <row r="277" spans="1:26" ht="18.75" customHeight="1">
      <c r="A277" s="113" t="s">
        <v>486</v>
      </c>
      <c r="B277" s="108">
        <v>273</v>
      </c>
      <c r="C277" s="114" t="s">
        <v>516</v>
      </c>
      <c r="D277" s="115" t="s">
        <v>41</v>
      </c>
      <c r="E277" s="116">
        <v>1</v>
      </c>
      <c r="F277" s="117">
        <v>1</v>
      </c>
      <c r="G277" s="118">
        <v>0</v>
      </c>
      <c r="H277" s="123">
        <v>1</v>
      </c>
      <c r="I277" s="121">
        <v>0</v>
      </c>
      <c r="J277" s="120">
        <f t="shared" si="26"/>
        <v>1</v>
      </c>
      <c r="K277" s="124">
        <v>1926</v>
      </c>
      <c r="L277" s="112">
        <f t="shared" si="27"/>
        <v>1926</v>
      </c>
      <c r="M277" s="121">
        <v>1</v>
      </c>
      <c r="N277" s="112">
        <f t="shared" si="28"/>
        <v>1926</v>
      </c>
      <c r="O277" s="121">
        <v>0</v>
      </c>
      <c r="P277" s="112">
        <f t="shared" si="29"/>
        <v>0</v>
      </c>
      <c r="Q277" s="121">
        <v>0</v>
      </c>
      <c r="R277" s="112">
        <f t="shared" si="30"/>
        <v>0</v>
      </c>
      <c r="S277" s="121">
        <v>0</v>
      </c>
      <c r="T277" s="112">
        <f t="shared" si="31"/>
        <v>0</v>
      </c>
      <c r="U277" s="122">
        <f t="shared" si="32"/>
        <v>1926</v>
      </c>
      <c r="V277" s="122">
        <f t="shared" si="33"/>
        <v>0</v>
      </c>
      <c r="W277" s="98"/>
      <c r="X277" s="98"/>
      <c r="Y277" s="98"/>
      <c r="Z277" s="98"/>
    </row>
    <row r="278" spans="1:26" ht="18.75" customHeight="1">
      <c r="A278" s="113" t="s">
        <v>486</v>
      </c>
      <c r="B278" s="108">
        <v>274</v>
      </c>
      <c r="C278" s="114" t="s">
        <v>517</v>
      </c>
      <c r="D278" s="115" t="s">
        <v>225</v>
      </c>
      <c r="E278" s="116">
        <v>11</v>
      </c>
      <c r="F278" s="117">
        <v>5</v>
      </c>
      <c r="G278" s="118">
        <v>1</v>
      </c>
      <c r="H278" s="123">
        <v>4</v>
      </c>
      <c r="I278" s="121">
        <v>2</v>
      </c>
      <c r="J278" s="120">
        <f t="shared" si="26"/>
        <v>2</v>
      </c>
      <c r="K278" s="124">
        <v>750</v>
      </c>
      <c r="L278" s="112">
        <f t="shared" si="27"/>
        <v>1500</v>
      </c>
      <c r="M278" s="121">
        <v>0</v>
      </c>
      <c r="N278" s="112">
        <f t="shared" si="28"/>
        <v>0</v>
      </c>
      <c r="O278" s="121">
        <v>0</v>
      </c>
      <c r="P278" s="112">
        <f t="shared" si="29"/>
        <v>0</v>
      </c>
      <c r="Q278" s="121">
        <v>1</v>
      </c>
      <c r="R278" s="112">
        <f t="shared" si="30"/>
        <v>750</v>
      </c>
      <c r="S278" s="121">
        <v>1</v>
      </c>
      <c r="T278" s="112">
        <f t="shared" si="31"/>
        <v>750</v>
      </c>
      <c r="U278" s="122">
        <f t="shared" si="32"/>
        <v>1500</v>
      </c>
      <c r="V278" s="122">
        <f t="shared" si="33"/>
        <v>0</v>
      </c>
      <c r="W278" s="98"/>
      <c r="X278" s="98"/>
      <c r="Y278" s="98"/>
      <c r="Z278" s="98"/>
    </row>
    <row r="279" spans="1:26" ht="18.75" customHeight="1">
      <c r="A279" s="113" t="s">
        <v>486</v>
      </c>
      <c r="B279" s="108">
        <v>275</v>
      </c>
      <c r="C279" s="114" t="s">
        <v>518</v>
      </c>
      <c r="D279" s="115" t="s">
        <v>519</v>
      </c>
      <c r="E279" s="116">
        <v>0</v>
      </c>
      <c r="F279" s="117">
        <v>3</v>
      </c>
      <c r="G279" s="118">
        <v>0</v>
      </c>
      <c r="H279" s="123">
        <v>3</v>
      </c>
      <c r="I279" s="121">
        <v>0</v>
      </c>
      <c r="J279" s="120">
        <f t="shared" si="26"/>
        <v>3</v>
      </c>
      <c r="K279" s="124">
        <v>400</v>
      </c>
      <c r="L279" s="112">
        <f t="shared" si="27"/>
        <v>1200</v>
      </c>
      <c r="M279" s="121">
        <v>0</v>
      </c>
      <c r="N279" s="112">
        <f t="shared" si="28"/>
        <v>0</v>
      </c>
      <c r="O279" s="121">
        <v>3</v>
      </c>
      <c r="P279" s="112">
        <f t="shared" si="29"/>
        <v>1200</v>
      </c>
      <c r="Q279" s="121">
        <v>0</v>
      </c>
      <c r="R279" s="112">
        <f t="shared" si="30"/>
        <v>0</v>
      </c>
      <c r="S279" s="121">
        <v>0</v>
      </c>
      <c r="T279" s="112">
        <f t="shared" si="31"/>
        <v>0</v>
      </c>
      <c r="U279" s="122">
        <f t="shared" si="32"/>
        <v>1200</v>
      </c>
      <c r="V279" s="122">
        <f t="shared" si="33"/>
        <v>0</v>
      </c>
      <c r="W279" s="98"/>
      <c r="X279" s="98"/>
      <c r="Y279" s="98"/>
      <c r="Z279" s="98"/>
    </row>
    <row r="280" spans="1:26" ht="18.75" customHeight="1">
      <c r="A280" s="113" t="s">
        <v>486</v>
      </c>
      <c r="B280" s="108">
        <v>276</v>
      </c>
      <c r="C280" s="114" t="s">
        <v>520</v>
      </c>
      <c r="D280" s="115" t="s">
        <v>519</v>
      </c>
      <c r="E280" s="116">
        <v>0</v>
      </c>
      <c r="F280" s="117">
        <v>3</v>
      </c>
      <c r="G280" s="118">
        <v>0</v>
      </c>
      <c r="H280" s="123">
        <v>3</v>
      </c>
      <c r="I280" s="121">
        <v>0</v>
      </c>
      <c r="J280" s="120">
        <f t="shared" si="26"/>
        <v>3</v>
      </c>
      <c r="K280" s="124">
        <v>400</v>
      </c>
      <c r="L280" s="112">
        <f t="shared" si="27"/>
        <v>1200</v>
      </c>
      <c r="M280" s="121">
        <v>0</v>
      </c>
      <c r="N280" s="112">
        <f t="shared" si="28"/>
        <v>0</v>
      </c>
      <c r="O280" s="121">
        <v>3</v>
      </c>
      <c r="P280" s="112">
        <f t="shared" si="29"/>
        <v>1200</v>
      </c>
      <c r="Q280" s="121">
        <v>0</v>
      </c>
      <c r="R280" s="112">
        <f t="shared" si="30"/>
        <v>0</v>
      </c>
      <c r="S280" s="121">
        <v>0</v>
      </c>
      <c r="T280" s="112">
        <f t="shared" si="31"/>
        <v>0</v>
      </c>
      <c r="U280" s="122">
        <f t="shared" si="32"/>
        <v>1200</v>
      </c>
      <c r="V280" s="122">
        <f t="shared" si="33"/>
        <v>0</v>
      </c>
      <c r="W280" s="98"/>
      <c r="X280" s="98"/>
      <c r="Y280" s="98"/>
      <c r="Z280" s="98"/>
    </row>
    <row r="281" spans="1:26" ht="18.75" customHeight="1">
      <c r="A281" s="113" t="s">
        <v>486</v>
      </c>
      <c r="B281" s="108">
        <v>277</v>
      </c>
      <c r="C281" s="114" t="s">
        <v>521</v>
      </c>
      <c r="D281" s="115" t="s">
        <v>519</v>
      </c>
      <c r="E281" s="116">
        <v>0</v>
      </c>
      <c r="F281" s="117">
        <v>3</v>
      </c>
      <c r="G281" s="118">
        <v>0</v>
      </c>
      <c r="H281" s="123">
        <v>3</v>
      </c>
      <c r="I281" s="121">
        <v>0</v>
      </c>
      <c r="J281" s="120">
        <f t="shared" si="26"/>
        <v>3</v>
      </c>
      <c r="K281" s="124">
        <v>400</v>
      </c>
      <c r="L281" s="112">
        <f t="shared" si="27"/>
        <v>1200</v>
      </c>
      <c r="M281" s="121">
        <v>0</v>
      </c>
      <c r="N281" s="112">
        <f t="shared" si="28"/>
        <v>0</v>
      </c>
      <c r="O281" s="121">
        <v>3</v>
      </c>
      <c r="P281" s="112">
        <f t="shared" si="29"/>
        <v>1200</v>
      </c>
      <c r="Q281" s="121">
        <v>0</v>
      </c>
      <c r="R281" s="112">
        <f t="shared" si="30"/>
        <v>0</v>
      </c>
      <c r="S281" s="121">
        <v>0</v>
      </c>
      <c r="T281" s="112">
        <f t="shared" si="31"/>
        <v>0</v>
      </c>
      <c r="U281" s="122">
        <f t="shared" si="32"/>
        <v>1200</v>
      </c>
      <c r="V281" s="122">
        <f t="shared" si="33"/>
        <v>0</v>
      </c>
      <c r="W281" s="98"/>
      <c r="X281" s="98"/>
      <c r="Y281" s="98"/>
      <c r="Z281" s="98"/>
    </row>
    <row r="282" spans="1:26" ht="18.75" customHeight="1">
      <c r="A282" s="113" t="s">
        <v>486</v>
      </c>
      <c r="B282" s="108">
        <v>278</v>
      </c>
      <c r="C282" s="114" t="s">
        <v>522</v>
      </c>
      <c r="D282" s="115" t="s">
        <v>519</v>
      </c>
      <c r="E282" s="116">
        <v>0</v>
      </c>
      <c r="F282" s="117">
        <v>3</v>
      </c>
      <c r="G282" s="118">
        <v>0</v>
      </c>
      <c r="H282" s="123">
        <v>3</v>
      </c>
      <c r="I282" s="121">
        <v>0</v>
      </c>
      <c r="J282" s="120">
        <f t="shared" si="26"/>
        <v>3</v>
      </c>
      <c r="K282" s="124">
        <v>400</v>
      </c>
      <c r="L282" s="112">
        <f t="shared" si="27"/>
        <v>1200</v>
      </c>
      <c r="M282" s="121">
        <v>0</v>
      </c>
      <c r="N282" s="112">
        <f t="shared" si="28"/>
        <v>0</v>
      </c>
      <c r="O282" s="121">
        <v>3</v>
      </c>
      <c r="P282" s="112">
        <f t="shared" si="29"/>
        <v>1200</v>
      </c>
      <c r="Q282" s="121">
        <v>0</v>
      </c>
      <c r="R282" s="112">
        <f t="shared" si="30"/>
        <v>0</v>
      </c>
      <c r="S282" s="121">
        <v>0</v>
      </c>
      <c r="T282" s="112">
        <f t="shared" si="31"/>
        <v>0</v>
      </c>
      <c r="U282" s="122">
        <f t="shared" si="32"/>
        <v>1200</v>
      </c>
      <c r="V282" s="122">
        <f t="shared" si="33"/>
        <v>0</v>
      </c>
      <c r="W282" s="98"/>
      <c r="X282" s="98"/>
      <c r="Y282" s="98"/>
      <c r="Z282" s="98"/>
    </row>
    <row r="283" spans="1:26" ht="18.75" customHeight="1">
      <c r="A283" s="113" t="s">
        <v>486</v>
      </c>
      <c r="B283" s="108">
        <v>279</v>
      </c>
      <c r="C283" s="114" t="s">
        <v>523</v>
      </c>
      <c r="D283" s="115" t="s">
        <v>519</v>
      </c>
      <c r="E283" s="116">
        <v>0</v>
      </c>
      <c r="F283" s="117">
        <v>3</v>
      </c>
      <c r="G283" s="118">
        <v>0</v>
      </c>
      <c r="H283" s="123">
        <v>3</v>
      </c>
      <c r="I283" s="121">
        <v>0</v>
      </c>
      <c r="J283" s="120">
        <f t="shared" si="26"/>
        <v>3</v>
      </c>
      <c r="K283" s="124">
        <v>400</v>
      </c>
      <c r="L283" s="112">
        <f t="shared" si="27"/>
        <v>1200</v>
      </c>
      <c r="M283" s="121">
        <v>0</v>
      </c>
      <c r="N283" s="112">
        <f t="shared" si="28"/>
        <v>0</v>
      </c>
      <c r="O283" s="121">
        <v>3</v>
      </c>
      <c r="P283" s="112">
        <f t="shared" si="29"/>
        <v>1200</v>
      </c>
      <c r="Q283" s="121">
        <v>0</v>
      </c>
      <c r="R283" s="112">
        <f t="shared" si="30"/>
        <v>0</v>
      </c>
      <c r="S283" s="121">
        <v>0</v>
      </c>
      <c r="T283" s="112">
        <f t="shared" si="31"/>
        <v>0</v>
      </c>
      <c r="U283" s="122">
        <f t="shared" si="32"/>
        <v>1200</v>
      </c>
      <c r="V283" s="122">
        <f t="shared" si="33"/>
        <v>0</v>
      </c>
      <c r="W283" s="98"/>
      <c r="X283" s="98"/>
      <c r="Y283" s="98"/>
      <c r="Z283" s="98"/>
    </row>
    <row r="284" spans="1:26" ht="18.75" customHeight="1">
      <c r="A284" s="113" t="s">
        <v>486</v>
      </c>
      <c r="B284" s="108">
        <v>280</v>
      </c>
      <c r="C284" s="114" t="s">
        <v>524</v>
      </c>
      <c r="D284" s="115" t="s">
        <v>519</v>
      </c>
      <c r="E284" s="116">
        <v>0</v>
      </c>
      <c r="F284" s="117">
        <v>3</v>
      </c>
      <c r="G284" s="118">
        <v>0</v>
      </c>
      <c r="H284" s="123">
        <v>3</v>
      </c>
      <c r="I284" s="121">
        <v>0</v>
      </c>
      <c r="J284" s="120">
        <f t="shared" si="26"/>
        <v>3</v>
      </c>
      <c r="K284" s="124">
        <v>400</v>
      </c>
      <c r="L284" s="112">
        <f t="shared" si="27"/>
        <v>1200</v>
      </c>
      <c r="M284" s="121">
        <v>3</v>
      </c>
      <c r="N284" s="112">
        <f t="shared" si="28"/>
        <v>1200</v>
      </c>
      <c r="O284" s="121">
        <v>0</v>
      </c>
      <c r="P284" s="112">
        <f t="shared" si="29"/>
        <v>0</v>
      </c>
      <c r="Q284" s="121">
        <v>0</v>
      </c>
      <c r="R284" s="112">
        <f t="shared" si="30"/>
        <v>0</v>
      </c>
      <c r="S284" s="121">
        <v>0</v>
      </c>
      <c r="T284" s="112">
        <f t="shared" si="31"/>
        <v>0</v>
      </c>
      <c r="U284" s="122">
        <f t="shared" si="32"/>
        <v>1200</v>
      </c>
      <c r="V284" s="122">
        <f t="shared" si="33"/>
        <v>0</v>
      </c>
      <c r="W284" s="98"/>
      <c r="X284" s="98"/>
      <c r="Y284" s="98"/>
      <c r="Z284" s="98"/>
    </row>
    <row r="285" spans="1:26" ht="18.75" customHeight="1">
      <c r="A285" s="113" t="s">
        <v>486</v>
      </c>
      <c r="B285" s="108">
        <v>281</v>
      </c>
      <c r="C285" s="114" t="s">
        <v>525</v>
      </c>
      <c r="D285" s="115" t="s">
        <v>519</v>
      </c>
      <c r="E285" s="116">
        <v>0</v>
      </c>
      <c r="F285" s="117">
        <v>3</v>
      </c>
      <c r="G285" s="118">
        <v>0</v>
      </c>
      <c r="H285" s="123">
        <v>3</v>
      </c>
      <c r="I285" s="121">
        <v>0</v>
      </c>
      <c r="J285" s="120">
        <f t="shared" si="26"/>
        <v>3</v>
      </c>
      <c r="K285" s="124">
        <v>400</v>
      </c>
      <c r="L285" s="112">
        <f t="shared" si="27"/>
        <v>1200</v>
      </c>
      <c r="M285" s="121">
        <v>3</v>
      </c>
      <c r="N285" s="112">
        <f t="shared" si="28"/>
        <v>1200</v>
      </c>
      <c r="O285" s="121">
        <v>0</v>
      </c>
      <c r="P285" s="112">
        <f t="shared" si="29"/>
        <v>0</v>
      </c>
      <c r="Q285" s="121">
        <v>0</v>
      </c>
      <c r="R285" s="112">
        <f t="shared" si="30"/>
        <v>0</v>
      </c>
      <c r="S285" s="121">
        <v>0</v>
      </c>
      <c r="T285" s="112">
        <f t="shared" si="31"/>
        <v>0</v>
      </c>
      <c r="U285" s="122">
        <f t="shared" si="32"/>
        <v>1200</v>
      </c>
      <c r="V285" s="122">
        <f t="shared" si="33"/>
        <v>0</v>
      </c>
      <c r="W285" s="98"/>
      <c r="X285" s="98"/>
      <c r="Y285" s="98"/>
      <c r="Z285" s="98"/>
    </row>
    <row r="286" spans="1:26" ht="18.75" customHeight="1">
      <c r="A286" s="113" t="s">
        <v>486</v>
      </c>
      <c r="B286" s="108">
        <v>282</v>
      </c>
      <c r="C286" s="114" t="s">
        <v>526</v>
      </c>
      <c r="D286" s="115" t="s">
        <v>519</v>
      </c>
      <c r="E286" s="116">
        <v>0</v>
      </c>
      <c r="F286" s="117">
        <v>3</v>
      </c>
      <c r="G286" s="118">
        <v>0</v>
      </c>
      <c r="H286" s="123">
        <v>3</v>
      </c>
      <c r="I286" s="121">
        <v>0</v>
      </c>
      <c r="J286" s="120">
        <f t="shared" si="26"/>
        <v>3</v>
      </c>
      <c r="K286" s="124">
        <v>400</v>
      </c>
      <c r="L286" s="112">
        <f t="shared" si="27"/>
        <v>1200</v>
      </c>
      <c r="M286" s="121">
        <v>3</v>
      </c>
      <c r="N286" s="112">
        <f t="shared" si="28"/>
        <v>1200</v>
      </c>
      <c r="O286" s="121">
        <v>0</v>
      </c>
      <c r="P286" s="112">
        <f t="shared" si="29"/>
        <v>0</v>
      </c>
      <c r="Q286" s="121">
        <v>0</v>
      </c>
      <c r="R286" s="112">
        <f t="shared" si="30"/>
        <v>0</v>
      </c>
      <c r="S286" s="121">
        <v>0</v>
      </c>
      <c r="T286" s="112">
        <f t="shared" si="31"/>
        <v>0</v>
      </c>
      <c r="U286" s="122">
        <f t="shared" si="32"/>
        <v>1200</v>
      </c>
      <c r="V286" s="122">
        <f t="shared" si="33"/>
        <v>0</v>
      </c>
      <c r="W286" s="98"/>
      <c r="X286" s="98"/>
      <c r="Y286" s="98"/>
      <c r="Z286" s="98"/>
    </row>
    <row r="287" spans="1:26" ht="18.75" customHeight="1">
      <c r="A287" s="113" t="s">
        <v>486</v>
      </c>
      <c r="B287" s="108">
        <v>283</v>
      </c>
      <c r="C287" s="114" t="s">
        <v>527</v>
      </c>
      <c r="D287" s="115" t="s">
        <v>41</v>
      </c>
      <c r="E287" s="116">
        <v>4</v>
      </c>
      <c r="F287" s="117">
        <v>4</v>
      </c>
      <c r="G287" s="118">
        <v>6</v>
      </c>
      <c r="H287" s="123">
        <v>6</v>
      </c>
      <c r="I287" s="121">
        <v>1</v>
      </c>
      <c r="J287" s="120">
        <f t="shared" si="26"/>
        <v>5</v>
      </c>
      <c r="K287" s="124">
        <v>1500</v>
      </c>
      <c r="L287" s="112">
        <f t="shared" si="27"/>
        <v>7500</v>
      </c>
      <c r="M287" s="121">
        <v>0</v>
      </c>
      <c r="N287" s="112">
        <f t="shared" si="28"/>
        <v>0</v>
      </c>
      <c r="O287" s="121">
        <v>1</v>
      </c>
      <c r="P287" s="112">
        <f t="shared" si="29"/>
        <v>1500</v>
      </c>
      <c r="Q287" s="121">
        <v>2</v>
      </c>
      <c r="R287" s="112">
        <f t="shared" si="30"/>
        <v>3000</v>
      </c>
      <c r="S287" s="121">
        <v>2</v>
      </c>
      <c r="T287" s="112">
        <f t="shared" si="31"/>
        <v>3000</v>
      </c>
      <c r="U287" s="122">
        <f t="shared" si="32"/>
        <v>7500</v>
      </c>
      <c r="V287" s="122">
        <f t="shared" si="33"/>
        <v>0</v>
      </c>
      <c r="W287" s="98"/>
      <c r="X287" s="98"/>
      <c r="Y287" s="98"/>
      <c r="Z287" s="98"/>
    </row>
    <row r="288" spans="1:26" ht="18.75" customHeight="1">
      <c r="A288" s="113" t="s">
        <v>486</v>
      </c>
      <c r="B288" s="108">
        <v>284</v>
      </c>
      <c r="C288" s="114" t="s">
        <v>528</v>
      </c>
      <c r="D288" s="115" t="s">
        <v>21</v>
      </c>
      <c r="E288" s="116">
        <v>0</v>
      </c>
      <c r="F288" s="117">
        <v>0</v>
      </c>
      <c r="G288" s="118">
        <v>0</v>
      </c>
      <c r="H288" s="123">
        <v>3</v>
      </c>
      <c r="I288" s="121">
        <v>0</v>
      </c>
      <c r="J288" s="120">
        <f t="shared" si="26"/>
        <v>3</v>
      </c>
      <c r="K288" s="124">
        <v>150</v>
      </c>
      <c r="L288" s="112">
        <f t="shared" si="27"/>
        <v>450</v>
      </c>
      <c r="M288" s="121">
        <v>0</v>
      </c>
      <c r="N288" s="112">
        <f t="shared" si="28"/>
        <v>0</v>
      </c>
      <c r="O288" s="121">
        <v>1</v>
      </c>
      <c r="P288" s="112">
        <f t="shared" si="29"/>
        <v>150</v>
      </c>
      <c r="Q288" s="121">
        <v>1</v>
      </c>
      <c r="R288" s="112">
        <f t="shared" si="30"/>
        <v>150</v>
      </c>
      <c r="S288" s="121">
        <v>1</v>
      </c>
      <c r="T288" s="112">
        <f t="shared" si="31"/>
        <v>150</v>
      </c>
      <c r="U288" s="122">
        <f t="shared" si="32"/>
        <v>450</v>
      </c>
      <c r="V288" s="122">
        <f t="shared" si="33"/>
        <v>0</v>
      </c>
      <c r="W288" s="98"/>
      <c r="X288" s="98"/>
      <c r="Y288" s="98"/>
      <c r="Z288" s="98"/>
    </row>
    <row r="289" spans="1:26" ht="18.75" customHeight="1">
      <c r="A289" s="113" t="s">
        <v>486</v>
      </c>
      <c r="B289" s="108">
        <v>285</v>
      </c>
      <c r="C289" s="114" t="s">
        <v>529</v>
      </c>
      <c r="D289" s="115" t="s">
        <v>21</v>
      </c>
      <c r="E289" s="116">
        <v>0</v>
      </c>
      <c r="F289" s="117">
        <v>0</v>
      </c>
      <c r="G289" s="118">
        <v>5</v>
      </c>
      <c r="H289" s="123">
        <v>5</v>
      </c>
      <c r="I289" s="121">
        <v>0</v>
      </c>
      <c r="J289" s="120">
        <f t="shared" si="26"/>
        <v>5</v>
      </c>
      <c r="K289" s="124">
        <v>180</v>
      </c>
      <c r="L289" s="112">
        <f t="shared" ref="L289:L320" si="34">J289*K289</f>
        <v>900</v>
      </c>
      <c r="M289" s="121">
        <v>0</v>
      </c>
      <c r="N289" s="112">
        <f t="shared" si="28"/>
        <v>0</v>
      </c>
      <c r="O289" s="121">
        <v>3</v>
      </c>
      <c r="P289" s="112">
        <f t="shared" si="29"/>
        <v>540</v>
      </c>
      <c r="Q289" s="121">
        <v>0</v>
      </c>
      <c r="R289" s="112">
        <f t="shared" si="30"/>
        <v>0</v>
      </c>
      <c r="S289" s="121">
        <v>2</v>
      </c>
      <c r="T289" s="112">
        <f t="shared" si="31"/>
        <v>360</v>
      </c>
      <c r="U289" s="122">
        <f t="shared" si="32"/>
        <v>900</v>
      </c>
      <c r="V289" s="122">
        <f t="shared" si="33"/>
        <v>0</v>
      </c>
      <c r="W289" s="98"/>
      <c r="X289" s="98"/>
      <c r="Y289" s="98"/>
      <c r="Z289" s="98"/>
    </row>
    <row r="290" spans="1:26" ht="18.75" customHeight="1">
      <c r="A290" s="113" t="s">
        <v>486</v>
      </c>
      <c r="B290" s="108">
        <v>286</v>
      </c>
      <c r="C290" s="114" t="s">
        <v>530</v>
      </c>
      <c r="D290" s="115" t="s">
        <v>21</v>
      </c>
      <c r="E290" s="116">
        <v>0</v>
      </c>
      <c r="F290" s="117">
        <v>0</v>
      </c>
      <c r="G290" s="118">
        <v>2</v>
      </c>
      <c r="H290" s="123">
        <v>2</v>
      </c>
      <c r="I290" s="121">
        <v>0</v>
      </c>
      <c r="J290" s="120">
        <f t="shared" si="26"/>
        <v>2</v>
      </c>
      <c r="K290" s="124">
        <v>150</v>
      </c>
      <c r="L290" s="112">
        <f t="shared" si="34"/>
        <v>300</v>
      </c>
      <c r="M290" s="121">
        <v>0</v>
      </c>
      <c r="N290" s="112">
        <f t="shared" si="28"/>
        <v>0</v>
      </c>
      <c r="O290" s="121">
        <v>0</v>
      </c>
      <c r="P290" s="112">
        <f t="shared" si="29"/>
        <v>0</v>
      </c>
      <c r="Q290" s="121">
        <v>1</v>
      </c>
      <c r="R290" s="112">
        <f t="shared" si="30"/>
        <v>150</v>
      </c>
      <c r="S290" s="121">
        <v>1</v>
      </c>
      <c r="T290" s="112">
        <f t="shared" si="31"/>
        <v>150</v>
      </c>
      <c r="U290" s="122">
        <f t="shared" si="32"/>
        <v>300</v>
      </c>
      <c r="V290" s="122">
        <f t="shared" si="33"/>
        <v>0</v>
      </c>
      <c r="W290" s="98"/>
      <c r="X290" s="98"/>
      <c r="Y290" s="98"/>
      <c r="Z290" s="98"/>
    </row>
    <row r="291" spans="1:26" ht="18.75" customHeight="1">
      <c r="A291" s="113" t="s">
        <v>486</v>
      </c>
      <c r="B291" s="108">
        <v>287</v>
      </c>
      <c r="C291" s="114" t="s">
        <v>531</v>
      </c>
      <c r="D291" s="115" t="s">
        <v>25</v>
      </c>
      <c r="E291" s="116">
        <v>0</v>
      </c>
      <c r="F291" s="117">
        <v>0</v>
      </c>
      <c r="G291" s="118">
        <v>0</v>
      </c>
      <c r="H291" s="123">
        <v>3</v>
      </c>
      <c r="I291" s="121">
        <v>0</v>
      </c>
      <c r="J291" s="120">
        <f t="shared" si="26"/>
        <v>3</v>
      </c>
      <c r="K291" s="124">
        <v>1200</v>
      </c>
      <c r="L291" s="112">
        <f t="shared" si="34"/>
        <v>3600</v>
      </c>
      <c r="M291" s="121">
        <v>0</v>
      </c>
      <c r="N291" s="112">
        <f t="shared" si="28"/>
        <v>0</v>
      </c>
      <c r="O291" s="121">
        <v>1</v>
      </c>
      <c r="P291" s="112">
        <f t="shared" si="29"/>
        <v>1200</v>
      </c>
      <c r="Q291" s="121">
        <v>1</v>
      </c>
      <c r="R291" s="112">
        <f t="shared" si="30"/>
        <v>1200</v>
      </c>
      <c r="S291" s="121">
        <v>1</v>
      </c>
      <c r="T291" s="112">
        <f t="shared" si="31"/>
        <v>1200</v>
      </c>
      <c r="U291" s="122">
        <f t="shared" si="32"/>
        <v>3600</v>
      </c>
      <c r="V291" s="122">
        <f t="shared" si="33"/>
        <v>0</v>
      </c>
      <c r="W291" s="98"/>
      <c r="X291" s="98"/>
      <c r="Y291" s="98"/>
      <c r="Z291" s="98"/>
    </row>
    <row r="292" spans="1:26" ht="18.75" customHeight="1">
      <c r="A292" s="113" t="s">
        <v>486</v>
      </c>
      <c r="B292" s="108">
        <v>288</v>
      </c>
      <c r="C292" s="114" t="s">
        <v>532</v>
      </c>
      <c r="D292" s="115" t="s">
        <v>225</v>
      </c>
      <c r="E292" s="116">
        <v>0</v>
      </c>
      <c r="F292" s="117">
        <v>1</v>
      </c>
      <c r="G292" s="118">
        <v>0</v>
      </c>
      <c r="H292" s="123">
        <v>1</v>
      </c>
      <c r="I292" s="121">
        <v>0</v>
      </c>
      <c r="J292" s="120">
        <f t="shared" ref="J292:J320" si="35">H292-I292</f>
        <v>1</v>
      </c>
      <c r="K292" s="124">
        <v>350</v>
      </c>
      <c r="L292" s="112">
        <f t="shared" si="34"/>
        <v>350</v>
      </c>
      <c r="M292" s="121">
        <v>0</v>
      </c>
      <c r="N292" s="112">
        <f t="shared" si="28"/>
        <v>0</v>
      </c>
      <c r="O292" s="121">
        <v>0</v>
      </c>
      <c r="P292" s="112">
        <f t="shared" si="29"/>
        <v>0</v>
      </c>
      <c r="Q292" s="121">
        <v>1</v>
      </c>
      <c r="R292" s="112">
        <f t="shared" si="30"/>
        <v>350</v>
      </c>
      <c r="S292" s="121">
        <v>0</v>
      </c>
      <c r="T292" s="112">
        <f t="shared" si="31"/>
        <v>0</v>
      </c>
      <c r="U292" s="122">
        <f t="shared" si="32"/>
        <v>350</v>
      </c>
      <c r="V292" s="122">
        <f t="shared" si="33"/>
        <v>0</v>
      </c>
      <c r="W292" s="98"/>
      <c r="X292" s="98"/>
      <c r="Y292" s="98"/>
      <c r="Z292" s="98"/>
    </row>
    <row r="293" spans="1:26" ht="18.75" customHeight="1">
      <c r="A293" s="113" t="s">
        <v>533</v>
      </c>
      <c r="B293" s="108">
        <v>289</v>
      </c>
      <c r="C293" s="114" t="s">
        <v>534</v>
      </c>
      <c r="D293" s="115" t="s">
        <v>225</v>
      </c>
      <c r="E293" s="116">
        <v>1</v>
      </c>
      <c r="F293" s="117">
        <v>2</v>
      </c>
      <c r="G293" s="118">
        <v>2</v>
      </c>
      <c r="H293" s="123">
        <v>2</v>
      </c>
      <c r="I293" s="121">
        <v>1</v>
      </c>
      <c r="J293" s="120">
        <f t="shared" si="35"/>
        <v>1</v>
      </c>
      <c r="K293" s="124">
        <v>4494</v>
      </c>
      <c r="L293" s="112">
        <f t="shared" si="34"/>
        <v>4494</v>
      </c>
      <c r="M293" s="121">
        <v>0</v>
      </c>
      <c r="N293" s="112">
        <f t="shared" si="28"/>
        <v>0</v>
      </c>
      <c r="O293" s="121">
        <v>0</v>
      </c>
      <c r="P293" s="112">
        <f t="shared" si="29"/>
        <v>0</v>
      </c>
      <c r="Q293" s="121">
        <v>1</v>
      </c>
      <c r="R293" s="112">
        <f t="shared" si="30"/>
        <v>4494</v>
      </c>
      <c r="S293" s="121">
        <v>0</v>
      </c>
      <c r="T293" s="112">
        <f t="shared" si="31"/>
        <v>0</v>
      </c>
      <c r="U293" s="122">
        <f t="shared" si="32"/>
        <v>4494</v>
      </c>
      <c r="V293" s="122">
        <f t="shared" si="33"/>
        <v>0</v>
      </c>
      <c r="W293" s="98"/>
      <c r="X293" s="98"/>
      <c r="Y293" s="98"/>
      <c r="Z293" s="98"/>
    </row>
    <row r="294" spans="1:26" ht="18.75" customHeight="1">
      <c r="A294" s="114" t="s">
        <v>533</v>
      </c>
      <c r="B294" s="108">
        <v>290</v>
      </c>
      <c r="C294" s="114" t="s">
        <v>535</v>
      </c>
      <c r="D294" s="115" t="s">
        <v>225</v>
      </c>
      <c r="E294" s="116">
        <v>0</v>
      </c>
      <c r="F294" s="117">
        <v>1</v>
      </c>
      <c r="G294" s="118">
        <v>2</v>
      </c>
      <c r="H294" s="123">
        <v>2</v>
      </c>
      <c r="I294" s="121">
        <v>0</v>
      </c>
      <c r="J294" s="120">
        <f t="shared" si="35"/>
        <v>2</v>
      </c>
      <c r="K294" s="124">
        <v>2500</v>
      </c>
      <c r="L294" s="112">
        <f t="shared" si="34"/>
        <v>5000</v>
      </c>
      <c r="M294" s="121">
        <v>1</v>
      </c>
      <c r="N294" s="112">
        <f t="shared" si="28"/>
        <v>2500</v>
      </c>
      <c r="O294" s="121">
        <v>0</v>
      </c>
      <c r="P294" s="112">
        <f t="shared" si="29"/>
        <v>0</v>
      </c>
      <c r="Q294" s="121">
        <v>1</v>
      </c>
      <c r="R294" s="112">
        <f t="shared" si="30"/>
        <v>2500</v>
      </c>
      <c r="S294" s="121">
        <v>0</v>
      </c>
      <c r="T294" s="112">
        <f t="shared" si="31"/>
        <v>0</v>
      </c>
      <c r="U294" s="122">
        <f t="shared" si="32"/>
        <v>5000</v>
      </c>
      <c r="V294" s="122">
        <f t="shared" si="33"/>
        <v>0</v>
      </c>
      <c r="W294" s="98"/>
      <c r="X294" s="98"/>
      <c r="Y294" s="98"/>
      <c r="Z294" s="98"/>
    </row>
    <row r="295" spans="1:26" ht="18.75" customHeight="1">
      <c r="A295" s="113" t="s">
        <v>533</v>
      </c>
      <c r="B295" s="108">
        <v>291</v>
      </c>
      <c r="C295" s="114" t="s">
        <v>536</v>
      </c>
      <c r="D295" s="115" t="s">
        <v>288</v>
      </c>
      <c r="E295" s="116">
        <v>4</v>
      </c>
      <c r="F295" s="117">
        <v>10</v>
      </c>
      <c r="G295" s="118">
        <v>5</v>
      </c>
      <c r="H295" s="123">
        <v>10</v>
      </c>
      <c r="I295" s="121">
        <v>3</v>
      </c>
      <c r="J295" s="120">
        <f t="shared" si="35"/>
        <v>7</v>
      </c>
      <c r="K295" s="124">
        <v>450</v>
      </c>
      <c r="L295" s="112">
        <f t="shared" si="34"/>
        <v>3150</v>
      </c>
      <c r="M295" s="121">
        <v>1</v>
      </c>
      <c r="N295" s="112">
        <f t="shared" si="28"/>
        <v>450</v>
      </c>
      <c r="O295" s="121">
        <v>2</v>
      </c>
      <c r="P295" s="112">
        <f t="shared" si="29"/>
        <v>900</v>
      </c>
      <c r="Q295" s="121">
        <v>2</v>
      </c>
      <c r="R295" s="112">
        <f t="shared" si="30"/>
        <v>900</v>
      </c>
      <c r="S295" s="121">
        <v>2</v>
      </c>
      <c r="T295" s="112">
        <f t="shared" si="31"/>
        <v>900</v>
      </c>
      <c r="U295" s="122">
        <f t="shared" si="32"/>
        <v>3150</v>
      </c>
      <c r="V295" s="122">
        <f t="shared" si="33"/>
        <v>0</v>
      </c>
      <c r="W295" s="98"/>
      <c r="X295" s="98"/>
      <c r="Y295" s="98"/>
      <c r="Z295" s="98"/>
    </row>
    <row r="296" spans="1:26" ht="18.75" customHeight="1">
      <c r="A296" s="114" t="s">
        <v>533</v>
      </c>
      <c r="B296" s="108">
        <v>292</v>
      </c>
      <c r="C296" s="114" t="s">
        <v>537</v>
      </c>
      <c r="D296" s="115" t="s">
        <v>225</v>
      </c>
      <c r="E296" s="116">
        <v>232</v>
      </c>
      <c r="F296" s="117">
        <v>200</v>
      </c>
      <c r="G296" s="118">
        <v>187</v>
      </c>
      <c r="H296" s="123">
        <v>230</v>
      </c>
      <c r="I296" s="121">
        <v>20</v>
      </c>
      <c r="J296" s="120">
        <f t="shared" si="35"/>
        <v>210</v>
      </c>
      <c r="K296" s="124">
        <v>445</v>
      </c>
      <c r="L296" s="112">
        <f t="shared" si="34"/>
        <v>93450</v>
      </c>
      <c r="M296" s="121">
        <v>50</v>
      </c>
      <c r="N296" s="112">
        <f t="shared" si="28"/>
        <v>22250</v>
      </c>
      <c r="O296" s="121">
        <v>55</v>
      </c>
      <c r="P296" s="163">
        <f t="shared" si="29"/>
        <v>24475</v>
      </c>
      <c r="Q296" s="121">
        <v>50</v>
      </c>
      <c r="R296" s="112">
        <f t="shared" si="30"/>
        <v>22250</v>
      </c>
      <c r="S296" s="121">
        <v>55</v>
      </c>
      <c r="T296" s="112">
        <f t="shared" si="31"/>
        <v>24475</v>
      </c>
      <c r="U296" s="122">
        <f t="shared" si="32"/>
        <v>93450</v>
      </c>
      <c r="V296" s="122">
        <f t="shared" si="33"/>
        <v>0</v>
      </c>
      <c r="W296" s="98"/>
      <c r="X296" s="98"/>
      <c r="Y296" s="98"/>
      <c r="Z296" s="98"/>
    </row>
    <row r="297" spans="1:26" ht="18.75" customHeight="1">
      <c r="A297" s="114" t="s">
        <v>533</v>
      </c>
      <c r="B297" s="108">
        <v>293</v>
      </c>
      <c r="C297" s="114" t="s">
        <v>538</v>
      </c>
      <c r="D297" s="115" t="s">
        <v>225</v>
      </c>
      <c r="E297" s="116">
        <v>1</v>
      </c>
      <c r="F297" s="117">
        <v>1</v>
      </c>
      <c r="G297" s="118">
        <v>0</v>
      </c>
      <c r="H297" s="123">
        <v>1</v>
      </c>
      <c r="I297" s="121">
        <v>0</v>
      </c>
      <c r="J297" s="120">
        <f t="shared" si="35"/>
        <v>1</v>
      </c>
      <c r="K297" s="124">
        <v>650</v>
      </c>
      <c r="L297" s="112">
        <f t="shared" si="34"/>
        <v>650</v>
      </c>
      <c r="M297" s="121">
        <v>0</v>
      </c>
      <c r="N297" s="112">
        <f t="shared" si="28"/>
        <v>0</v>
      </c>
      <c r="O297" s="121">
        <v>0</v>
      </c>
      <c r="P297" s="112">
        <f t="shared" si="29"/>
        <v>0</v>
      </c>
      <c r="Q297" s="121">
        <v>1</v>
      </c>
      <c r="R297" s="112">
        <f t="shared" si="30"/>
        <v>650</v>
      </c>
      <c r="S297" s="121">
        <v>0</v>
      </c>
      <c r="T297" s="112">
        <f t="shared" si="31"/>
        <v>0</v>
      </c>
      <c r="U297" s="122">
        <f t="shared" si="32"/>
        <v>650</v>
      </c>
      <c r="V297" s="122">
        <f t="shared" si="33"/>
        <v>0</v>
      </c>
      <c r="W297" s="98"/>
      <c r="X297" s="98"/>
      <c r="Y297" s="98"/>
      <c r="Z297" s="98"/>
    </row>
    <row r="298" spans="1:26" ht="18.75" customHeight="1">
      <c r="A298" s="113" t="s">
        <v>533</v>
      </c>
      <c r="B298" s="108">
        <v>294</v>
      </c>
      <c r="C298" s="114" t="s">
        <v>539</v>
      </c>
      <c r="D298" s="115" t="s">
        <v>25</v>
      </c>
      <c r="E298" s="116">
        <v>9</v>
      </c>
      <c r="F298" s="117">
        <v>5</v>
      </c>
      <c r="G298" s="118">
        <v>9</v>
      </c>
      <c r="H298" s="123">
        <v>10</v>
      </c>
      <c r="I298" s="121">
        <v>5</v>
      </c>
      <c r="J298" s="120">
        <f t="shared" si="35"/>
        <v>5</v>
      </c>
      <c r="K298" s="124">
        <v>650</v>
      </c>
      <c r="L298" s="112">
        <f t="shared" si="34"/>
        <v>3250</v>
      </c>
      <c r="M298" s="121">
        <v>0</v>
      </c>
      <c r="N298" s="112">
        <f t="shared" si="28"/>
        <v>0</v>
      </c>
      <c r="O298" s="121">
        <v>0</v>
      </c>
      <c r="P298" s="112">
        <f t="shared" si="29"/>
        <v>0</v>
      </c>
      <c r="Q298" s="121">
        <v>5</v>
      </c>
      <c r="R298" s="112">
        <f t="shared" si="30"/>
        <v>3250</v>
      </c>
      <c r="S298" s="121">
        <v>0</v>
      </c>
      <c r="T298" s="112">
        <f t="shared" si="31"/>
        <v>0</v>
      </c>
      <c r="U298" s="122">
        <f t="shared" si="32"/>
        <v>3250</v>
      </c>
      <c r="V298" s="122">
        <f t="shared" si="33"/>
        <v>0</v>
      </c>
      <c r="W298" s="98"/>
      <c r="X298" s="98"/>
      <c r="Y298" s="98"/>
      <c r="Z298" s="98"/>
    </row>
    <row r="299" spans="1:26" ht="18.75" customHeight="1">
      <c r="A299" s="114" t="s">
        <v>533</v>
      </c>
      <c r="B299" s="108">
        <v>295</v>
      </c>
      <c r="C299" s="114" t="s">
        <v>540</v>
      </c>
      <c r="D299" s="115" t="s">
        <v>225</v>
      </c>
      <c r="E299" s="116">
        <v>54</v>
      </c>
      <c r="F299" s="117">
        <v>54</v>
      </c>
      <c r="G299" s="118">
        <v>57</v>
      </c>
      <c r="H299" s="123">
        <v>60</v>
      </c>
      <c r="I299" s="121">
        <v>15</v>
      </c>
      <c r="J299" s="120">
        <f t="shared" si="35"/>
        <v>45</v>
      </c>
      <c r="K299" s="124">
        <v>205</v>
      </c>
      <c r="L299" s="112">
        <f t="shared" si="34"/>
        <v>9225</v>
      </c>
      <c r="M299" s="121">
        <v>0</v>
      </c>
      <c r="N299" s="112">
        <f t="shared" si="28"/>
        <v>0</v>
      </c>
      <c r="O299" s="121">
        <v>15</v>
      </c>
      <c r="P299" s="112">
        <f t="shared" si="29"/>
        <v>3075</v>
      </c>
      <c r="Q299" s="121">
        <v>15</v>
      </c>
      <c r="R299" s="112">
        <f t="shared" si="30"/>
        <v>3075</v>
      </c>
      <c r="S299" s="121">
        <v>15</v>
      </c>
      <c r="T299" s="112">
        <f t="shared" si="31"/>
        <v>3075</v>
      </c>
      <c r="U299" s="122">
        <f t="shared" si="32"/>
        <v>9225</v>
      </c>
      <c r="V299" s="122">
        <f t="shared" si="33"/>
        <v>0</v>
      </c>
      <c r="W299" s="98"/>
      <c r="X299" s="98"/>
      <c r="Y299" s="98"/>
      <c r="Z299" s="98"/>
    </row>
    <row r="300" spans="1:26" ht="18.75" customHeight="1">
      <c r="A300" s="114" t="s">
        <v>533</v>
      </c>
      <c r="B300" s="108">
        <v>296</v>
      </c>
      <c r="C300" s="114" t="s">
        <v>541</v>
      </c>
      <c r="D300" s="115" t="s">
        <v>225</v>
      </c>
      <c r="E300" s="116">
        <v>42</v>
      </c>
      <c r="F300" s="117">
        <v>40</v>
      </c>
      <c r="G300" s="118">
        <v>52</v>
      </c>
      <c r="H300" s="123">
        <v>50</v>
      </c>
      <c r="I300" s="121">
        <v>19</v>
      </c>
      <c r="J300" s="120">
        <v>30</v>
      </c>
      <c r="K300" s="124">
        <v>205</v>
      </c>
      <c r="L300" s="112">
        <f t="shared" si="34"/>
        <v>6150</v>
      </c>
      <c r="M300" s="121">
        <v>0</v>
      </c>
      <c r="N300" s="112">
        <f t="shared" ref="N300:N321" si="36">M300*K300</f>
        <v>0</v>
      </c>
      <c r="O300" s="121">
        <v>10</v>
      </c>
      <c r="P300" s="112">
        <f t="shared" ref="P300:P320" si="37">O300*K300</f>
        <v>2050</v>
      </c>
      <c r="Q300" s="121">
        <v>10</v>
      </c>
      <c r="R300" s="112">
        <f t="shared" ref="R300:R320" si="38">Q300*K300</f>
        <v>2050</v>
      </c>
      <c r="S300" s="121">
        <v>10</v>
      </c>
      <c r="T300" s="112">
        <f t="shared" ref="T300:T320" si="39">S300*K300</f>
        <v>2050</v>
      </c>
      <c r="U300" s="122">
        <f t="shared" si="32"/>
        <v>6150</v>
      </c>
      <c r="V300" s="122">
        <f t="shared" si="33"/>
        <v>0</v>
      </c>
      <c r="W300" s="98"/>
      <c r="X300" s="98"/>
      <c r="Y300" s="98"/>
      <c r="Z300" s="98"/>
    </row>
    <row r="301" spans="1:26" ht="18.75" customHeight="1">
      <c r="A301" s="114" t="s">
        <v>533</v>
      </c>
      <c r="B301" s="108">
        <v>297</v>
      </c>
      <c r="C301" s="114" t="s">
        <v>542</v>
      </c>
      <c r="D301" s="115" t="s">
        <v>21</v>
      </c>
      <c r="E301" s="116">
        <v>0</v>
      </c>
      <c r="F301" s="117">
        <v>0</v>
      </c>
      <c r="G301" s="118">
        <v>0</v>
      </c>
      <c r="H301" s="123">
        <v>10</v>
      </c>
      <c r="I301" s="121">
        <v>0</v>
      </c>
      <c r="J301" s="120">
        <v>10</v>
      </c>
      <c r="K301" s="124">
        <v>1490</v>
      </c>
      <c r="L301" s="112">
        <f t="shared" si="34"/>
        <v>14900</v>
      </c>
      <c r="M301" s="121">
        <v>0</v>
      </c>
      <c r="N301" s="112">
        <f t="shared" si="36"/>
        <v>0</v>
      </c>
      <c r="O301" s="121">
        <v>5</v>
      </c>
      <c r="P301" s="112">
        <f t="shared" si="37"/>
        <v>7450</v>
      </c>
      <c r="Q301" s="121">
        <v>0</v>
      </c>
      <c r="R301" s="112">
        <f t="shared" si="38"/>
        <v>0</v>
      </c>
      <c r="S301" s="121">
        <v>5</v>
      </c>
      <c r="T301" s="112">
        <f t="shared" si="39"/>
        <v>7450</v>
      </c>
      <c r="U301" s="122">
        <f t="shared" si="32"/>
        <v>14900</v>
      </c>
      <c r="V301" s="122">
        <f t="shared" si="33"/>
        <v>0</v>
      </c>
      <c r="W301" s="98"/>
      <c r="X301" s="98"/>
      <c r="Y301" s="98"/>
      <c r="Z301" s="98"/>
    </row>
    <row r="302" spans="1:26" ht="18.75" customHeight="1">
      <c r="A302" s="114" t="s">
        <v>533</v>
      </c>
      <c r="B302" s="108">
        <v>298</v>
      </c>
      <c r="C302" s="114" t="s">
        <v>543</v>
      </c>
      <c r="D302" s="115" t="s">
        <v>21</v>
      </c>
      <c r="E302" s="116">
        <v>0</v>
      </c>
      <c r="F302" s="117">
        <v>0</v>
      </c>
      <c r="G302" s="118">
        <v>0</v>
      </c>
      <c r="H302" s="123">
        <v>5</v>
      </c>
      <c r="I302" s="121">
        <v>0</v>
      </c>
      <c r="J302" s="120">
        <f t="shared" si="35"/>
        <v>5</v>
      </c>
      <c r="K302" s="124">
        <v>400</v>
      </c>
      <c r="L302" s="112">
        <f t="shared" si="34"/>
        <v>2000</v>
      </c>
      <c r="M302" s="121">
        <v>0</v>
      </c>
      <c r="N302" s="112">
        <f t="shared" si="36"/>
        <v>0</v>
      </c>
      <c r="O302" s="121">
        <v>0</v>
      </c>
      <c r="P302" s="112">
        <f t="shared" si="37"/>
        <v>0</v>
      </c>
      <c r="Q302" s="121">
        <v>5</v>
      </c>
      <c r="R302" s="112">
        <f t="shared" si="38"/>
        <v>2000</v>
      </c>
      <c r="S302" s="121">
        <v>0</v>
      </c>
      <c r="T302" s="112">
        <f t="shared" si="39"/>
        <v>0</v>
      </c>
      <c r="U302" s="122">
        <f t="shared" si="32"/>
        <v>2000</v>
      </c>
      <c r="V302" s="122">
        <f t="shared" si="33"/>
        <v>0</v>
      </c>
      <c r="W302" s="98"/>
      <c r="X302" s="98"/>
      <c r="Y302" s="98"/>
      <c r="Z302" s="98"/>
    </row>
    <row r="303" spans="1:26" ht="18.75" customHeight="1">
      <c r="A303" s="114" t="s">
        <v>533</v>
      </c>
      <c r="B303" s="108">
        <v>299</v>
      </c>
      <c r="C303" s="114" t="s">
        <v>544</v>
      </c>
      <c r="D303" s="115" t="s">
        <v>25</v>
      </c>
      <c r="E303" s="116">
        <v>0</v>
      </c>
      <c r="F303" s="117">
        <v>0</v>
      </c>
      <c r="G303" s="118">
        <v>20</v>
      </c>
      <c r="H303" s="123">
        <v>10</v>
      </c>
      <c r="I303" s="121">
        <v>0</v>
      </c>
      <c r="J303" s="120">
        <f t="shared" si="35"/>
        <v>10</v>
      </c>
      <c r="K303" s="124">
        <v>2660</v>
      </c>
      <c r="L303" s="112">
        <f t="shared" si="34"/>
        <v>26600</v>
      </c>
      <c r="M303" s="121">
        <v>0</v>
      </c>
      <c r="N303" s="112">
        <f t="shared" si="36"/>
        <v>0</v>
      </c>
      <c r="O303" s="121">
        <v>5</v>
      </c>
      <c r="P303" s="163">
        <f t="shared" si="37"/>
        <v>13300</v>
      </c>
      <c r="Q303" s="121">
        <v>0</v>
      </c>
      <c r="R303" s="112">
        <f t="shared" si="38"/>
        <v>0</v>
      </c>
      <c r="S303" s="121">
        <v>5</v>
      </c>
      <c r="T303" s="112">
        <f t="shared" si="39"/>
        <v>13300</v>
      </c>
      <c r="U303" s="122">
        <f t="shared" si="32"/>
        <v>26600</v>
      </c>
      <c r="V303" s="122">
        <f t="shared" si="33"/>
        <v>0</v>
      </c>
      <c r="W303" s="98"/>
      <c r="X303" s="98"/>
      <c r="Y303" s="98"/>
      <c r="Z303" s="98"/>
    </row>
    <row r="304" spans="1:26" ht="18.75" customHeight="1">
      <c r="A304" s="114" t="s">
        <v>533</v>
      </c>
      <c r="B304" s="108">
        <v>300</v>
      </c>
      <c r="C304" s="114" t="s">
        <v>545</v>
      </c>
      <c r="D304" s="115" t="s">
        <v>21</v>
      </c>
      <c r="E304" s="116">
        <v>0</v>
      </c>
      <c r="F304" s="117">
        <v>0</v>
      </c>
      <c r="G304" s="118">
        <v>10</v>
      </c>
      <c r="H304" s="123">
        <v>10</v>
      </c>
      <c r="I304" s="121">
        <v>0</v>
      </c>
      <c r="J304" s="120">
        <f t="shared" si="35"/>
        <v>10</v>
      </c>
      <c r="K304" s="124">
        <v>2250</v>
      </c>
      <c r="L304" s="112">
        <f t="shared" si="34"/>
        <v>22500</v>
      </c>
      <c r="M304" s="121">
        <v>0</v>
      </c>
      <c r="N304" s="112">
        <f t="shared" si="36"/>
        <v>0</v>
      </c>
      <c r="O304" s="121">
        <v>5</v>
      </c>
      <c r="P304" s="163">
        <f t="shared" si="37"/>
        <v>11250</v>
      </c>
      <c r="Q304" s="121">
        <v>0</v>
      </c>
      <c r="R304" s="112">
        <f t="shared" si="38"/>
        <v>0</v>
      </c>
      <c r="S304" s="121">
        <v>5</v>
      </c>
      <c r="T304" s="112">
        <f t="shared" si="39"/>
        <v>11250</v>
      </c>
      <c r="U304" s="122">
        <f t="shared" si="32"/>
        <v>22500</v>
      </c>
      <c r="V304" s="122">
        <f t="shared" si="33"/>
        <v>0</v>
      </c>
      <c r="W304" s="98"/>
      <c r="X304" s="98"/>
      <c r="Y304" s="98"/>
      <c r="Z304" s="98"/>
    </row>
    <row r="305" spans="1:26" ht="18.75" customHeight="1">
      <c r="A305" s="114" t="s">
        <v>533</v>
      </c>
      <c r="B305" s="108">
        <v>301</v>
      </c>
      <c r="C305" s="114" t="s">
        <v>546</v>
      </c>
      <c r="D305" s="115" t="s">
        <v>21</v>
      </c>
      <c r="E305" s="116">
        <v>15</v>
      </c>
      <c r="F305" s="117">
        <v>0</v>
      </c>
      <c r="G305" s="118">
        <v>10</v>
      </c>
      <c r="H305" s="123">
        <v>10</v>
      </c>
      <c r="I305" s="121">
        <v>0</v>
      </c>
      <c r="J305" s="120">
        <f t="shared" si="35"/>
        <v>10</v>
      </c>
      <c r="K305" s="124">
        <v>920</v>
      </c>
      <c r="L305" s="112">
        <f t="shared" si="34"/>
        <v>9200</v>
      </c>
      <c r="M305" s="121">
        <v>0</v>
      </c>
      <c r="N305" s="112">
        <f t="shared" si="36"/>
        <v>0</v>
      </c>
      <c r="O305" s="121">
        <v>5</v>
      </c>
      <c r="P305" s="112">
        <f t="shared" si="37"/>
        <v>4600</v>
      </c>
      <c r="Q305" s="121">
        <v>0</v>
      </c>
      <c r="R305" s="112">
        <f t="shared" si="38"/>
        <v>0</v>
      </c>
      <c r="S305" s="121">
        <v>5</v>
      </c>
      <c r="T305" s="112">
        <f t="shared" si="39"/>
        <v>4600</v>
      </c>
      <c r="U305" s="122">
        <f t="shared" si="32"/>
        <v>9200</v>
      </c>
      <c r="V305" s="122">
        <f t="shared" si="33"/>
        <v>0</v>
      </c>
      <c r="W305" s="98"/>
      <c r="X305" s="98"/>
      <c r="Y305" s="98"/>
      <c r="Z305" s="98"/>
    </row>
    <row r="306" spans="1:26" ht="18.75" customHeight="1">
      <c r="A306" s="113" t="s">
        <v>533</v>
      </c>
      <c r="B306" s="108">
        <v>302</v>
      </c>
      <c r="C306" s="114" t="s">
        <v>547</v>
      </c>
      <c r="D306" s="115" t="s">
        <v>25</v>
      </c>
      <c r="E306" s="116">
        <v>1</v>
      </c>
      <c r="F306" s="117">
        <v>0</v>
      </c>
      <c r="G306" s="118">
        <v>0</v>
      </c>
      <c r="H306" s="123">
        <v>2</v>
      </c>
      <c r="I306" s="121">
        <v>0</v>
      </c>
      <c r="J306" s="120">
        <f t="shared" si="35"/>
        <v>2</v>
      </c>
      <c r="K306" s="124">
        <v>1500</v>
      </c>
      <c r="L306" s="112">
        <f t="shared" si="34"/>
        <v>3000</v>
      </c>
      <c r="M306" s="121">
        <v>0</v>
      </c>
      <c r="N306" s="112">
        <f t="shared" si="36"/>
        <v>0</v>
      </c>
      <c r="O306" s="121">
        <v>2</v>
      </c>
      <c r="P306" s="112">
        <f t="shared" si="37"/>
        <v>3000</v>
      </c>
      <c r="Q306" s="121">
        <v>0</v>
      </c>
      <c r="R306" s="112">
        <f t="shared" si="38"/>
        <v>0</v>
      </c>
      <c r="S306" s="121">
        <v>0</v>
      </c>
      <c r="T306" s="112">
        <f t="shared" si="39"/>
        <v>0</v>
      </c>
      <c r="U306" s="122">
        <f t="shared" si="32"/>
        <v>3000</v>
      </c>
      <c r="V306" s="122">
        <f t="shared" si="33"/>
        <v>0</v>
      </c>
      <c r="W306" s="98"/>
      <c r="X306" s="98"/>
      <c r="Y306" s="98"/>
      <c r="Z306" s="98"/>
    </row>
    <row r="307" spans="1:26" ht="18.75" customHeight="1">
      <c r="A307" s="113" t="s">
        <v>533</v>
      </c>
      <c r="B307" s="108">
        <v>303</v>
      </c>
      <c r="C307" s="114" t="s">
        <v>548</v>
      </c>
      <c r="D307" s="115" t="s">
        <v>25</v>
      </c>
      <c r="E307" s="116">
        <v>1</v>
      </c>
      <c r="F307" s="117">
        <v>0</v>
      </c>
      <c r="G307" s="118">
        <v>0</v>
      </c>
      <c r="H307" s="123">
        <v>2</v>
      </c>
      <c r="I307" s="121">
        <v>0</v>
      </c>
      <c r="J307" s="120">
        <f t="shared" si="35"/>
        <v>2</v>
      </c>
      <c r="K307" s="124">
        <v>1500</v>
      </c>
      <c r="L307" s="112">
        <f t="shared" si="34"/>
        <v>3000</v>
      </c>
      <c r="M307" s="121">
        <v>0</v>
      </c>
      <c r="N307" s="112">
        <f t="shared" si="36"/>
        <v>0</v>
      </c>
      <c r="O307" s="121">
        <v>2</v>
      </c>
      <c r="P307" s="112">
        <f t="shared" si="37"/>
        <v>3000</v>
      </c>
      <c r="Q307" s="121">
        <v>0</v>
      </c>
      <c r="R307" s="112">
        <f t="shared" si="38"/>
        <v>0</v>
      </c>
      <c r="S307" s="121">
        <v>0</v>
      </c>
      <c r="T307" s="112">
        <f t="shared" si="39"/>
        <v>0</v>
      </c>
      <c r="U307" s="122">
        <f t="shared" si="32"/>
        <v>3000</v>
      </c>
      <c r="V307" s="122">
        <f t="shared" si="33"/>
        <v>0</v>
      </c>
      <c r="W307" s="98"/>
      <c r="X307" s="98"/>
      <c r="Y307" s="98"/>
      <c r="Z307" s="98"/>
    </row>
    <row r="308" spans="1:26" ht="18.75" customHeight="1">
      <c r="A308" s="113" t="s">
        <v>533</v>
      </c>
      <c r="B308" s="108">
        <v>304</v>
      </c>
      <c r="C308" s="114" t="s">
        <v>549</v>
      </c>
      <c r="D308" s="115" t="s">
        <v>25</v>
      </c>
      <c r="E308" s="116">
        <v>1</v>
      </c>
      <c r="F308" s="117">
        <v>0</v>
      </c>
      <c r="G308" s="118">
        <v>0</v>
      </c>
      <c r="H308" s="123">
        <v>5</v>
      </c>
      <c r="I308" s="121">
        <v>0</v>
      </c>
      <c r="J308" s="120">
        <f t="shared" si="35"/>
        <v>5</v>
      </c>
      <c r="K308" s="124">
        <v>1800</v>
      </c>
      <c r="L308" s="112">
        <f t="shared" si="34"/>
        <v>9000</v>
      </c>
      <c r="M308" s="121">
        <v>3</v>
      </c>
      <c r="N308" s="112">
        <f t="shared" si="36"/>
        <v>5400</v>
      </c>
      <c r="O308" s="121">
        <v>0</v>
      </c>
      <c r="P308" s="112">
        <f t="shared" si="37"/>
        <v>0</v>
      </c>
      <c r="Q308" s="121">
        <v>0</v>
      </c>
      <c r="R308" s="112">
        <f t="shared" si="38"/>
        <v>0</v>
      </c>
      <c r="S308" s="121">
        <v>2</v>
      </c>
      <c r="T308" s="112">
        <f t="shared" si="39"/>
        <v>3600</v>
      </c>
      <c r="U308" s="122">
        <f t="shared" si="32"/>
        <v>9000</v>
      </c>
      <c r="V308" s="122">
        <f t="shared" si="33"/>
        <v>0</v>
      </c>
      <c r="W308" s="98"/>
      <c r="X308" s="98"/>
      <c r="Y308" s="98"/>
      <c r="Z308" s="98"/>
    </row>
    <row r="309" spans="1:26" ht="18.75" customHeight="1">
      <c r="A309" s="113" t="s">
        <v>533</v>
      </c>
      <c r="B309" s="108">
        <v>305</v>
      </c>
      <c r="C309" s="114" t="s">
        <v>550</v>
      </c>
      <c r="D309" s="115" t="s">
        <v>25</v>
      </c>
      <c r="E309" s="116">
        <v>1</v>
      </c>
      <c r="F309" s="117">
        <v>0</v>
      </c>
      <c r="G309" s="118">
        <v>0</v>
      </c>
      <c r="H309" s="123">
        <v>5</v>
      </c>
      <c r="I309" s="121">
        <v>0</v>
      </c>
      <c r="J309" s="120">
        <f t="shared" si="35"/>
        <v>5</v>
      </c>
      <c r="K309" s="124">
        <v>1800</v>
      </c>
      <c r="L309" s="112">
        <f t="shared" si="34"/>
        <v>9000</v>
      </c>
      <c r="M309" s="121">
        <v>3</v>
      </c>
      <c r="N309" s="112">
        <f t="shared" si="36"/>
        <v>5400</v>
      </c>
      <c r="O309" s="121">
        <v>0</v>
      </c>
      <c r="P309" s="112">
        <f t="shared" si="37"/>
        <v>0</v>
      </c>
      <c r="Q309" s="121">
        <v>0</v>
      </c>
      <c r="R309" s="112">
        <f t="shared" si="38"/>
        <v>0</v>
      </c>
      <c r="S309" s="121">
        <v>2</v>
      </c>
      <c r="T309" s="112">
        <f t="shared" si="39"/>
        <v>3600</v>
      </c>
      <c r="U309" s="122">
        <f t="shared" si="32"/>
        <v>9000</v>
      </c>
      <c r="V309" s="122">
        <f t="shared" si="33"/>
        <v>0</v>
      </c>
      <c r="W309" s="98"/>
      <c r="X309" s="98"/>
      <c r="Y309" s="98"/>
      <c r="Z309" s="98"/>
    </row>
    <row r="310" spans="1:26" ht="18.75" customHeight="1">
      <c r="A310" s="113" t="s">
        <v>533</v>
      </c>
      <c r="B310" s="108">
        <v>306</v>
      </c>
      <c r="C310" s="114" t="s">
        <v>551</v>
      </c>
      <c r="D310" s="115" t="s">
        <v>25</v>
      </c>
      <c r="E310" s="116">
        <v>1</v>
      </c>
      <c r="F310" s="117">
        <v>0</v>
      </c>
      <c r="G310" s="118">
        <v>0</v>
      </c>
      <c r="H310" s="123">
        <v>5</v>
      </c>
      <c r="I310" s="121">
        <v>0</v>
      </c>
      <c r="J310" s="120">
        <f t="shared" si="35"/>
        <v>5</v>
      </c>
      <c r="K310" s="124">
        <v>1800</v>
      </c>
      <c r="L310" s="112">
        <f t="shared" si="34"/>
        <v>9000</v>
      </c>
      <c r="M310" s="121">
        <v>3</v>
      </c>
      <c r="N310" s="112">
        <f t="shared" si="36"/>
        <v>5400</v>
      </c>
      <c r="O310" s="121">
        <v>0</v>
      </c>
      <c r="P310" s="112">
        <f t="shared" si="37"/>
        <v>0</v>
      </c>
      <c r="Q310" s="121">
        <v>0</v>
      </c>
      <c r="R310" s="112">
        <f t="shared" si="38"/>
        <v>0</v>
      </c>
      <c r="S310" s="121">
        <v>2</v>
      </c>
      <c r="T310" s="112">
        <f t="shared" si="39"/>
        <v>3600</v>
      </c>
      <c r="U310" s="122">
        <f t="shared" si="32"/>
        <v>9000</v>
      </c>
      <c r="V310" s="122">
        <f t="shared" si="33"/>
        <v>0</v>
      </c>
      <c r="W310" s="98"/>
      <c r="X310" s="98"/>
      <c r="Y310" s="98"/>
      <c r="Z310" s="98"/>
    </row>
    <row r="311" spans="1:26" ht="18.75" customHeight="1">
      <c r="A311" s="113" t="s">
        <v>533</v>
      </c>
      <c r="B311" s="108">
        <v>307</v>
      </c>
      <c r="C311" s="114" t="s">
        <v>552</v>
      </c>
      <c r="D311" s="115" t="s">
        <v>25</v>
      </c>
      <c r="E311" s="116">
        <v>1</v>
      </c>
      <c r="F311" s="117">
        <v>4</v>
      </c>
      <c r="G311" s="118">
        <v>0</v>
      </c>
      <c r="H311" s="123">
        <v>5</v>
      </c>
      <c r="I311" s="121">
        <v>0</v>
      </c>
      <c r="J311" s="120">
        <f t="shared" si="35"/>
        <v>5</v>
      </c>
      <c r="K311" s="124">
        <v>1800</v>
      </c>
      <c r="L311" s="112">
        <f t="shared" si="34"/>
        <v>9000</v>
      </c>
      <c r="M311" s="121">
        <v>3</v>
      </c>
      <c r="N311" s="112">
        <f t="shared" si="36"/>
        <v>5400</v>
      </c>
      <c r="O311" s="121">
        <v>0</v>
      </c>
      <c r="P311" s="112">
        <f t="shared" si="37"/>
        <v>0</v>
      </c>
      <c r="Q311" s="121">
        <v>0</v>
      </c>
      <c r="R311" s="112">
        <f t="shared" si="38"/>
        <v>0</v>
      </c>
      <c r="S311" s="121">
        <v>2</v>
      </c>
      <c r="T311" s="112">
        <f t="shared" si="39"/>
        <v>3600</v>
      </c>
      <c r="U311" s="122">
        <f t="shared" si="32"/>
        <v>9000</v>
      </c>
      <c r="V311" s="122">
        <f t="shared" si="33"/>
        <v>0</v>
      </c>
      <c r="W311" s="98"/>
      <c r="X311" s="98"/>
      <c r="Y311" s="98"/>
      <c r="Z311" s="98"/>
    </row>
    <row r="312" spans="1:26" ht="18.75" customHeight="1">
      <c r="A312" s="113" t="s">
        <v>533</v>
      </c>
      <c r="B312" s="108">
        <v>308</v>
      </c>
      <c r="C312" s="114" t="s">
        <v>553</v>
      </c>
      <c r="D312" s="115" t="s">
        <v>25</v>
      </c>
      <c r="E312" s="116">
        <v>1</v>
      </c>
      <c r="F312" s="117">
        <v>0</v>
      </c>
      <c r="G312" s="118">
        <v>0</v>
      </c>
      <c r="H312" s="123">
        <v>3</v>
      </c>
      <c r="I312" s="121">
        <v>0</v>
      </c>
      <c r="J312" s="120">
        <f t="shared" si="35"/>
        <v>3</v>
      </c>
      <c r="K312" s="124">
        <v>1650</v>
      </c>
      <c r="L312" s="112">
        <f t="shared" si="34"/>
        <v>4950</v>
      </c>
      <c r="M312" s="121">
        <v>3</v>
      </c>
      <c r="N312" s="112">
        <f t="shared" si="36"/>
        <v>4950</v>
      </c>
      <c r="O312" s="121">
        <v>0</v>
      </c>
      <c r="P312" s="112">
        <f t="shared" si="37"/>
        <v>0</v>
      </c>
      <c r="Q312" s="121">
        <v>0</v>
      </c>
      <c r="R312" s="112">
        <f t="shared" si="38"/>
        <v>0</v>
      </c>
      <c r="S312" s="121">
        <v>0</v>
      </c>
      <c r="T312" s="112">
        <f t="shared" si="39"/>
        <v>0</v>
      </c>
      <c r="U312" s="122">
        <f t="shared" si="32"/>
        <v>4950</v>
      </c>
      <c r="V312" s="122">
        <f t="shared" si="33"/>
        <v>0</v>
      </c>
      <c r="W312" s="98"/>
      <c r="X312" s="98"/>
      <c r="Y312" s="98"/>
      <c r="Z312" s="98"/>
    </row>
    <row r="313" spans="1:26" ht="18.75" customHeight="1">
      <c r="A313" s="113" t="s">
        <v>533</v>
      </c>
      <c r="B313" s="108">
        <v>309</v>
      </c>
      <c r="C313" s="114" t="s">
        <v>554</v>
      </c>
      <c r="D313" s="115" t="s">
        <v>25</v>
      </c>
      <c r="E313" s="116">
        <v>1</v>
      </c>
      <c r="F313" s="117">
        <v>0</v>
      </c>
      <c r="G313" s="118">
        <v>0</v>
      </c>
      <c r="H313" s="123">
        <v>3</v>
      </c>
      <c r="I313" s="121">
        <v>0</v>
      </c>
      <c r="J313" s="120">
        <f t="shared" si="35"/>
        <v>3</v>
      </c>
      <c r="K313" s="124">
        <v>1650</v>
      </c>
      <c r="L313" s="112">
        <f t="shared" si="34"/>
        <v>4950</v>
      </c>
      <c r="M313" s="121">
        <v>3</v>
      </c>
      <c r="N313" s="112">
        <f t="shared" si="36"/>
        <v>4950</v>
      </c>
      <c r="O313" s="121">
        <v>0</v>
      </c>
      <c r="P313" s="112">
        <f t="shared" si="37"/>
        <v>0</v>
      </c>
      <c r="Q313" s="121">
        <v>0</v>
      </c>
      <c r="R313" s="112">
        <f t="shared" si="38"/>
        <v>0</v>
      </c>
      <c r="S313" s="121">
        <v>0</v>
      </c>
      <c r="T313" s="112">
        <f t="shared" si="39"/>
        <v>0</v>
      </c>
      <c r="U313" s="122">
        <f t="shared" si="32"/>
        <v>4950</v>
      </c>
      <c r="V313" s="122">
        <f t="shared" si="33"/>
        <v>0</v>
      </c>
      <c r="W313" s="98"/>
      <c r="X313" s="98"/>
      <c r="Y313" s="98"/>
      <c r="Z313" s="98"/>
    </row>
    <row r="314" spans="1:26" ht="18.75" customHeight="1">
      <c r="A314" s="113" t="s">
        <v>533</v>
      </c>
      <c r="B314" s="108">
        <v>310</v>
      </c>
      <c r="C314" s="114" t="s">
        <v>555</v>
      </c>
      <c r="D314" s="115" t="s">
        <v>25</v>
      </c>
      <c r="E314" s="116">
        <v>0</v>
      </c>
      <c r="F314" s="117">
        <v>0</v>
      </c>
      <c r="G314" s="118">
        <v>0</v>
      </c>
      <c r="H314" s="123">
        <v>2</v>
      </c>
      <c r="I314" s="121">
        <v>0</v>
      </c>
      <c r="J314" s="120">
        <f t="shared" si="35"/>
        <v>2</v>
      </c>
      <c r="K314" s="124">
        <v>4500</v>
      </c>
      <c r="L314" s="112">
        <f t="shared" si="34"/>
        <v>9000</v>
      </c>
      <c r="M314" s="121">
        <v>1</v>
      </c>
      <c r="N314" s="112">
        <f t="shared" si="36"/>
        <v>4500</v>
      </c>
      <c r="O314" s="121">
        <v>1</v>
      </c>
      <c r="P314" s="112">
        <f t="shared" si="37"/>
        <v>4500</v>
      </c>
      <c r="Q314" s="121">
        <v>0</v>
      </c>
      <c r="R314" s="112">
        <f t="shared" si="38"/>
        <v>0</v>
      </c>
      <c r="S314" s="121">
        <v>0</v>
      </c>
      <c r="T314" s="112">
        <f t="shared" si="39"/>
        <v>0</v>
      </c>
      <c r="U314" s="122">
        <f t="shared" si="32"/>
        <v>9000</v>
      </c>
      <c r="V314" s="122">
        <f t="shared" si="33"/>
        <v>0</v>
      </c>
      <c r="W314" s="98"/>
      <c r="X314" s="98"/>
      <c r="Y314" s="98"/>
      <c r="Z314" s="98"/>
    </row>
    <row r="315" spans="1:26" ht="18.75" customHeight="1">
      <c r="A315" s="113" t="s">
        <v>533</v>
      </c>
      <c r="B315" s="108">
        <v>311</v>
      </c>
      <c r="C315" s="114" t="s">
        <v>556</v>
      </c>
      <c r="D315" s="115" t="s">
        <v>25</v>
      </c>
      <c r="E315" s="116">
        <v>0</v>
      </c>
      <c r="F315" s="117">
        <v>0</v>
      </c>
      <c r="G315" s="118">
        <v>0</v>
      </c>
      <c r="H315" s="123">
        <v>3</v>
      </c>
      <c r="I315" s="121">
        <v>0</v>
      </c>
      <c r="J315" s="120">
        <f t="shared" si="35"/>
        <v>3</v>
      </c>
      <c r="K315" s="124">
        <v>1600</v>
      </c>
      <c r="L315" s="112">
        <f t="shared" si="34"/>
        <v>4800</v>
      </c>
      <c r="M315" s="121">
        <v>0</v>
      </c>
      <c r="N315" s="112">
        <f t="shared" si="36"/>
        <v>0</v>
      </c>
      <c r="O315" s="121">
        <v>3</v>
      </c>
      <c r="P315" s="112">
        <f t="shared" si="37"/>
        <v>4800</v>
      </c>
      <c r="Q315" s="121">
        <v>0</v>
      </c>
      <c r="R315" s="112">
        <f t="shared" si="38"/>
        <v>0</v>
      </c>
      <c r="S315" s="121">
        <v>0</v>
      </c>
      <c r="T315" s="112">
        <f t="shared" si="39"/>
        <v>0</v>
      </c>
      <c r="U315" s="122">
        <f t="shared" si="32"/>
        <v>4800</v>
      </c>
      <c r="V315" s="122">
        <f t="shared" si="33"/>
        <v>0</v>
      </c>
      <c r="W315" s="98"/>
      <c r="X315" s="98"/>
      <c r="Y315" s="98"/>
      <c r="Z315" s="98"/>
    </row>
    <row r="316" spans="1:26" ht="18.75" customHeight="1">
      <c r="A316" s="113" t="s">
        <v>533</v>
      </c>
      <c r="B316" s="108">
        <v>312</v>
      </c>
      <c r="C316" s="114" t="s">
        <v>557</v>
      </c>
      <c r="D316" s="115" t="s">
        <v>288</v>
      </c>
      <c r="E316" s="116">
        <v>2</v>
      </c>
      <c r="F316" s="117">
        <v>0</v>
      </c>
      <c r="G316" s="118">
        <v>1</v>
      </c>
      <c r="H316" s="123">
        <v>2</v>
      </c>
      <c r="I316" s="121">
        <v>1</v>
      </c>
      <c r="J316" s="120">
        <f t="shared" si="35"/>
        <v>1</v>
      </c>
      <c r="K316" s="124">
        <v>1110</v>
      </c>
      <c r="L316" s="112">
        <f t="shared" si="34"/>
        <v>1110</v>
      </c>
      <c r="M316" s="121">
        <v>0</v>
      </c>
      <c r="N316" s="112">
        <f t="shared" si="36"/>
        <v>0</v>
      </c>
      <c r="O316" s="121">
        <v>0</v>
      </c>
      <c r="P316" s="112">
        <f t="shared" si="37"/>
        <v>0</v>
      </c>
      <c r="Q316" s="121">
        <v>0</v>
      </c>
      <c r="R316" s="112">
        <f t="shared" si="38"/>
        <v>0</v>
      </c>
      <c r="S316" s="121">
        <v>1</v>
      </c>
      <c r="T316" s="112">
        <f t="shared" si="39"/>
        <v>1110</v>
      </c>
      <c r="U316" s="122">
        <f t="shared" si="32"/>
        <v>1110</v>
      </c>
      <c r="V316" s="122">
        <f t="shared" si="33"/>
        <v>0</v>
      </c>
      <c r="W316" s="98"/>
      <c r="X316" s="98"/>
      <c r="Y316" s="98"/>
      <c r="Z316" s="98"/>
    </row>
    <row r="317" spans="1:26" ht="18.75" customHeight="1">
      <c r="A317" s="114" t="s">
        <v>558</v>
      </c>
      <c r="B317" s="108">
        <v>313</v>
      </c>
      <c r="C317" s="114" t="s">
        <v>559</v>
      </c>
      <c r="D317" s="115" t="s">
        <v>290</v>
      </c>
      <c r="E317" s="116">
        <v>1</v>
      </c>
      <c r="F317" s="117">
        <v>2</v>
      </c>
      <c r="G317" s="118">
        <v>0</v>
      </c>
      <c r="H317" s="123">
        <v>2</v>
      </c>
      <c r="I317" s="121">
        <v>0</v>
      </c>
      <c r="J317" s="120">
        <f t="shared" si="35"/>
        <v>2</v>
      </c>
      <c r="K317" s="124">
        <v>5671</v>
      </c>
      <c r="L317" s="112">
        <f t="shared" si="34"/>
        <v>11342</v>
      </c>
      <c r="M317" s="121">
        <v>0</v>
      </c>
      <c r="N317" s="112">
        <f t="shared" si="36"/>
        <v>0</v>
      </c>
      <c r="O317" s="121">
        <v>1</v>
      </c>
      <c r="P317" s="112">
        <f t="shared" si="37"/>
        <v>5671</v>
      </c>
      <c r="Q317" s="121">
        <v>0</v>
      </c>
      <c r="R317" s="112">
        <f t="shared" si="38"/>
        <v>0</v>
      </c>
      <c r="S317" s="121">
        <v>1</v>
      </c>
      <c r="T317" s="112">
        <f t="shared" si="39"/>
        <v>5671</v>
      </c>
      <c r="U317" s="122">
        <f t="shared" si="32"/>
        <v>11342</v>
      </c>
      <c r="V317" s="122">
        <f t="shared" si="33"/>
        <v>0</v>
      </c>
      <c r="W317" s="98"/>
      <c r="X317" s="98"/>
      <c r="Y317" s="98"/>
      <c r="Z317" s="98"/>
    </row>
    <row r="318" spans="1:26" ht="18.75" customHeight="1">
      <c r="A318" s="114" t="s">
        <v>558</v>
      </c>
      <c r="B318" s="108">
        <v>314</v>
      </c>
      <c r="C318" s="114" t="s">
        <v>560</v>
      </c>
      <c r="D318" s="115" t="s">
        <v>290</v>
      </c>
      <c r="E318" s="116">
        <v>0</v>
      </c>
      <c r="F318" s="117">
        <v>0</v>
      </c>
      <c r="G318" s="118">
        <v>0</v>
      </c>
      <c r="H318" s="123">
        <v>2</v>
      </c>
      <c r="I318" s="121">
        <v>0</v>
      </c>
      <c r="J318" s="120">
        <f t="shared" si="35"/>
        <v>2</v>
      </c>
      <c r="K318" s="124">
        <v>5350</v>
      </c>
      <c r="L318" s="112">
        <f t="shared" si="34"/>
        <v>10700</v>
      </c>
      <c r="M318" s="121">
        <v>0</v>
      </c>
      <c r="N318" s="112">
        <f t="shared" si="36"/>
        <v>0</v>
      </c>
      <c r="O318" s="121">
        <v>2</v>
      </c>
      <c r="P318" s="112">
        <f t="shared" si="37"/>
        <v>10700</v>
      </c>
      <c r="Q318" s="121">
        <v>0</v>
      </c>
      <c r="R318" s="112">
        <f t="shared" si="38"/>
        <v>0</v>
      </c>
      <c r="S318" s="121"/>
      <c r="T318" s="112">
        <f t="shared" si="39"/>
        <v>0</v>
      </c>
      <c r="U318" s="122">
        <f t="shared" si="32"/>
        <v>10700</v>
      </c>
      <c r="V318" s="122">
        <f t="shared" si="33"/>
        <v>0</v>
      </c>
      <c r="W318" s="98"/>
      <c r="X318" s="98"/>
      <c r="Y318" s="98"/>
      <c r="Z318" s="98"/>
    </row>
    <row r="319" spans="1:26" ht="18.75" customHeight="1">
      <c r="A319" s="114" t="s">
        <v>558</v>
      </c>
      <c r="B319" s="108">
        <v>315</v>
      </c>
      <c r="C319" s="114" t="s">
        <v>561</v>
      </c>
      <c r="D319" s="115" t="s">
        <v>373</v>
      </c>
      <c r="E319" s="116">
        <v>4</v>
      </c>
      <c r="F319" s="117">
        <v>4</v>
      </c>
      <c r="G319" s="118">
        <v>0</v>
      </c>
      <c r="H319" s="123">
        <v>1</v>
      </c>
      <c r="I319" s="121">
        <v>0</v>
      </c>
      <c r="J319" s="120">
        <f t="shared" si="35"/>
        <v>1</v>
      </c>
      <c r="K319" s="124">
        <v>12500</v>
      </c>
      <c r="L319" s="112">
        <f t="shared" si="34"/>
        <v>12500</v>
      </c>
      <c r="M319" s="121">
        <v>0</v>
      </c>
      <c r="N319" s="112">
        <f t="shared" si="36"/>
        <v>0</v>
      </c>
      <c r="O319" s="121">
        <v>1</v>
      </c>
      <c r="P319" s="112">
        <f t="shared" si="37"/>
        <v>12500</v>
      </c>
      <c r="Q319" s="121">
        <v>0</v>
      </c>
      <c r="R319" s="112">
        <f t="shared" si="38"/>
        <v>0</v>
      </c>
      <c r="S319" s="121">
        <v>0</v>
      </c>
      <c r="T319" s="112">
        <f t="shared" si="39"/>
        <v>0</v>
      </c>
      <c r="U319" s="122">
        <f t="shared" si="32"/>
        <v>12500</v>
      </c>
      <c r="V319" s="122">
        <f t="shared" si="33"/>
        <v>0</v>
      </c>
      <c r="W319" s="98"/>
      <c r="X319" s="98"/>
      <c r="Y319" s="98"/>
      <c r="Z319" s="98"/>
    </row>
    <row r="320" spans="1:26" ht="18.75" customHeight="1">
      <c r="A320" s="114" t="s">
        <v>558</v>
      </c>
      <c r="B320" s="108">
        <v>316</v>
      </c>
      <c r="C320" s="114" t="s">
        <v>562</v>
      </c>
      <c r="D320" s="115" t="s">
        <v>373</v>
      </c>
      <c r="E320" s="116">
        <v>4</v>
      </c>
      <c r="F320" s="117">
        <v>4</v>
      </c>
      <c r="G320" s="118">
        <v>0</v>
      </c>
      <c r="H320" s="123">
        <v>2</v>
      </c>
      <c r="I320" s="121">
        <v>0</v>
      </c>
      <c r="J320" s="120">
        <f t="shared" si="35"/>
        <v>2</v>
      </c>
      <c r="K320" s="124">
        <v>12500</v>
      </c>
      <c r="L320" s="112">
        <f t="shared" si="34"/>
        <v>25000</v>
      </c>
      <c r="M320" s="121">
        <v>1</v>
      </c>
      <c r="N320" s="112">
        <f t="shared" si="36"/>
        <v>12500</v>
      </c>
      <c r="O320" s="121">
        <v>0</v>
      </c>
      <c r="P320" s="112">
        <f t="shared" si="37"/>
        <v>0</v>
      </c>
      <c r="Q320" s="121">
        <v>1</v>
      </c>
      <c r="R320" s="112">
        <f t="shared" si="38"/>
        <v>12500</v>
      </c>
      <c r="S320" s="121">
        <v>0</v>
      </c>
      <c r="T320" s="112">
        <f t="shared" si="39"/>
        <v>0</v>
      </c>
      <c r="U320" s="122">
        <f t="shared" si="32"/>
        <v>25000</v>
      </c>
      <c r="V320" s="122">
        <f t="shared" si="33"/>
        <v>0</v>
      </c>
      <c r="W320" s="98"/>
      <c r="X320" s="98"/>
      <c r="Y320" s="98"/>
      <c r="Z320" s="98"/>
    </row>
    <row r="321" spans="1:26" ht="18.75" customHeight="1">
      <c r="A321" s="164" t="s">
        <v>563</v>
      </c>
      <c r="B321" s="138">
        <v>317</v>
      </c>
      <c r="C321" s="165" t="s">
        <v>564</v>
      </c>
      <c r="D321" s="138"/>
      <c r="E321" s="116"/>
      <c r="F321" s="117"/>
      <c r="G321" s="118"/>
      <c r="H321" s="117"/>
      <c r="I321" s="140"/>
      <c r="J321" s="141"/>
      <c r="K321" s="166">
        <v>100000</v>
      </c>
      <c r="L321" s="166">
        <v>100000</v>
      </c>
      <c r="M321" s="140">
        <v>1</v>
      </c>
      <c r="N321" s="167">
        <f t="shared" si="36"/>
        <v>100000</v>
      </c>
      <c r="O321" s="140"/>
      <c r="P321" s="143"/>
      <c r="Q321" s="140"/>
      <c r="R321" s="143"/>
      <c r="S321" s="140"/>
      <c r="T321" s="143"/>
      <c r="U321" s="122"/>
      <c r="V321" s="122"/>
      <c r="W321" s="98"/>
      <c r="X321" s="98"/>
      <c r="Y321" s="98"/>
      <c r="Z321" s="98"/>
    </row>
    <row r="322" spans="1:26" ht="18.75" customHeight="1">
      <c r="A322" s="98"/>
      <c r="B322" s="98"/>
      <c r="C322" s="98"/>
      <c r="D322" s="98"/>
      <c r="E322" s="168"/>
      <c r="F322" s="168"/>
      <c r="G322" s="169"/>
      <c r="H322" s="168"/>
      <c r="I322" s="168"/>
      <c r="J322" s="168"/>
      <c r="K322" s="170"/>
      <c r="L322" s="171">
        <f>SUM(L5:L321)</f>
        <v>1409280.6800000002</v>
      </c>
      <c r="M322" s="171"/>
      <c r="N322" s="171">
        <f>SUM(N5:N321)</f>
        <v>404224.05</v>
      </c>
      <c r="O322" s="171"/>
      <c r="P322" s="171">
        <f>SUM(P5:P320)</f>
        <v>327978.14999999991</v>
      </c>
      <c r="Q322" s="171"/>
      <c r="R322" s="171">
        <f>SUM(R5:R320)</f>
        <v>343005.58999999991</v>
      </c>
      <c r="S322" s="171"/>
      <c r="T322" s="171">
        <f>SUM(T5:T320)</f>
        <v>334072.88999999978</v>
      </c>
      <c r="U322" s="122">
        <f>N322+P322+R322+T322</f>
        <v>1409280.6799999997</v>
      </c>
      <c r="V322" s="122">
        <f t="shared" si="33"/>
        <v>0</v>
      </c>
      <c r="W322" s="98"/>
      <c r="X322" s="98"/>
      <c r="Y322" s="98"/>
      <c r="Z322" s="98"/>
    </row>
    <row r="323" spans="1:26" ht="18.75" customHeight="1">
      <c r="A323" s="98"/>
      <c r="B323" s="98"/>
      <c r="C323" s="98"/>
      <c r="D323" s="98"/>
      <c r="E323" s="168"/>
      <c r="F323" s="168"/>
      <c r="G323" s="169"/>
      <c r="H323" s="168"/>
      <c r="I323" s="168"/>
      <c r="J323" s="168"/>
      <c r="K323" s="170"/>
      <c r="L323" s="170"/>
      <c r="M323" s="170"/>
      <c r="N323" s="170"/>
      <c r="O323" s="170"/>
      <c r="P323" s="170"/>
      <c r="Q323" s="170"/>
      <c r="R323" s="170"/>
      <c r="S323" s="170"/>
      <c r="T323" s="170"/>
      <c r="U323" s="98"/>
      <c r="V323" s="98"/>
      <c r="W323" s="98"/>
      <c r="X323" s="98"/>
      <c r="Y323" s="98"/>
      <c r="Z323" s="98"/>
    </row>
    <row r="324" spans="1:26" ht="18.75" customHeight="1">
      <c r="A324" s="98"/>
      <c r="B324" s="172"/>
      <c r="C324" s="172"/>
      <c r="D324" s="172"/>
      <c r="E324" s="168"/>
      <c r="F324" s="168"/>
      <c r="G324" s="169"/>
      <c r="H324" s="168"/>
      <c r="I324" s="168"/>
      <c r="J324" s="168"/>
      <c r="K324" s="170"/>
      <c r="L324" s="170"/>
      <c r="M324" s="173"/>
      <c r="N324" s="170"/>
      <c r="O324" s="173"/>
      <c r="P324" s="567"/>
      <c r="Q324" s="564"/>
      <c r="R324" s="564"/>
      <c r="S324" s="174"/>
      <c r="T324" s="173"/>
      <c r="U324" s="98"/>
      <c r="V324" s="98"/>
      <c r="W324" s="98"/>
      <c r="X324" s="98"/>
      <c r="Y324" s="98"/>
      <c r="Z324" s="98"/>
    </row>
    <row r="325" spans="1:26" ht="18.75" customHeight="1">
      <c r="A325" s="98"/>
      <c r="B325" s="172"/>
      <c r="C325" s="172"/>
      <c r="D325" s="172"/>
      <c r="E325" s="168"/>
      <c r="F325" s="168"/>
      <c r="G325" s="169"/>
      <c r="H325" s="168"/>
      <c r="I325" s="168"/>
      <c r="J325" s="168"/>
      <c r="K325" s="170"/>
      <c r="L325" s="170"/>
      <c r="M325" s="173"/>
      <c r="N325" s="170"/>
      <c r="O325" s="173"/>
      <c r="P325" s="172"/>
      <c r="Q325" s="172"/>
      <c r="R325" s="172"/>
      <c r="S325" s="174"/>
      <c r="T325" s="173"/>
      <c r="U325" s="98"/>
      <c r="V325" s="98"/>
      <c r="W325" s="98"/>
      <c r="X325" s="98"/>
      <c r="Y325" s="98"/>
      <c r="Z325" s="98"/>
    </row>
    <row r="326" spans="1:26" ht="18.75" customHeight="1">
      <c r="A326" s="98"/>
      <c r="B326" s="172"/>
      <c r="C326" s="172"/>
      <c r="D326" s="172"/>
      <c r="E326" s="168"/>
      <c r="F326" s="168"/>
      <c r="G326" s="169"/>
      <c r="H326" s="168"/>
      <c r="I326" s="168"/>
      <c r="J326" s="168"/>
      <c r="K326" s="170"/>
      <c r="L326" s="170"/>
      <c r="M326" s="173"/>
      <c r="N326" s="170"/>
      <c r="O326" s="173"/>
      <c r="P326" s="563"/>
      <c r="Q326" s="564"/>
      <c r="R326" s="175"/>
      <c r="S326" s="173"/>
      <c r="T326" s="173"/>
      <c r="U326" s="98"/>
      <c r="V326" s="98"/>
      <c r="W326" s="98"/>
      <c r="X326" s="98"/>
      <c r="Y326" s="98"/>
      <c r="Z326" s="98"/>
    </row>
    <row r="327" spans="1:26" ht="18.75" customHeight="1">
      <c r="A327" s="98"/>
      <c r="B327" s="172"/>
      <c r="C327" s="98"/>
      <c r="D327" s="172"/>
      <c r="E327" s="168"/>
      <c r="F327" s="168"/>
      <c r="G327" s="169"/>
      <c r="H327" s="168"/>
      <c r="I327" s="168"/>
      <c r="J327" s="168"/>
      <c r="K327" s="170"/>
      <c r="L327" s="170"/>
      <c r="M327" s="173"/>
      <c r="N327" s="170"/>
      <c r="O327" s="173"/>
      <c r="P327" s="176"/>
      <c r="Q327" s="168"/>
      <c r="R327" s="175"/>
      <c r="S327" s="173"/>
      <c r="T327" s="173"/>
      <c r="U327" s="98"/>
      <c r="V327" s="98"/>
      <c r="W327" s="98"/>
      <c r="X327" s="98"/>
      <c r="Y327" s="98"/>
      <c r="Z327" s="98"/>
    </row>
    <row r="328" spans="1:26" ht="18.75" customHeight="1">
      <c r="A328" s="98"/>
      <c r="B328" s="98"/>
      <c r="C328" s="98"/>
      <c r="D328" s="98"/>
      <c r="E328" s="168"/>
      <c r="F328" s="168"/>
      <c r="G328" s="169"/>
      <c r="H328" s="168"/>
      <c r="I328" s="168"/>
      <c r="J328" s="168"/>
      <c r="K328" s="170"/>
      <c r="L328" s="170"/>
      <c r="M328" s="168"/>
      <c r="N328" s="168"/>
      <c r="O328" s="168"/>
      <c r="P328" s="170"/>
      <c r="Q328" s="168"/>
      <c r="R328" s="170"/>
      <c r="S328" s="168"/>
      <c r="T328" s="170"/>
      <c r="U328" s="98"/>
      <c r="V328" s="98"/>
      <c r="W328" s="98"/>
      <c r="X328" s="98"/>
      <c r="Y328" s="98"/>
      <c r="Z328" s="98"/>
    </row>
    <row r="329" spans="1:26" ht="18.75" customHeight="1">
      <c r="A329" s="98"/>
      <c r="B329" s="98"/>
      <c r="C329" s="98"/>
      <c r="D329" s="98"/>
      <c r="E329" s="168"/>
      <c r="F329" s="168"/>
      <c r="G329" s="169"/>
      <c r="H329" s="168"/>
      <c r="I329" s="168"/>
      <c r="J329" s="168"/>
      <c r="K329" s="170"/>
      <c r="L329" s="170"/>
      <c r="M329" s="168"/>
      <c r="N329" s="168"/>
      <c r="O329" s="168"/>
      <c r="P329" s="170"/>
      <c r="Q329" s="168"/>
      <c r="R329" s="170"/>
      <c r="S329" s="168"/>
      <c r="T329" s="170"/>
      <c r="U329" s="98"/>
      <c r="V329" s="98"/>
      <c r="W329" s="98"/>
      <c r="X329" s="98"/>
      <c r="Y329" s="98"/>
      <c r="Z329" s="98"/>
    </row>
    <row r="330" spans="1:26" ht="18.75" customHeight="1">
      <c r="A330" s="98"/>
      <c r="B330" s="98"/>
      <c r="C330" s="98"/>
      <c r="D330" s="98"/>
      <c r="E330" s="168"/>
      <c r="F330" s="168"/>
      <c r="G330" s="169"/>
      <c r="H330" s="168"/>
      <c r="I330" s="168"/>
      <c r="J330" s="168"/>
      <c r="K330" s="170"/>
      <c r="L330" s="170"/>
      <c r="M330" s="168"/>
      <c r="N330" s="168"/>
      <c r="O330" s="168"/>
      <c r="P330" s="170"/>
      <c r="Q330" s="168"/>
      <c r="R330" s="170"/>
      <c r="S330" s="168"/>
      <c r="T330" s="170"/>
      <c r="U330" s="98"/>
      <c r="V330" s="98"/>
      <c r="W330" s="98"/>
      <c r="X330" s="98"/>
      <c r="Y330" s="98"/>
      <c r="Z330" s="98"/>
    </row>
    <row r="331" spans="1:26" ht="18.75" customHeight="1">
      <c r="A331" s="98"/>
      <c r="B331" s="98"/>
      <c r="C331" s="98"/>
      <c r="D331" s="98"/>
      <c r="E331" s="168"/>
      <c r="F331" s="168"/>
      <c r="G331" s="169"/>
      <c r="H331" s="168"/>
      <c r="I331" s="168"/>
      <c r="J331" s="168"/>
      <c r="K331" s="170"/>
      <c r="L331" s="170"/>
      <c r="M331" s="168"/>
      <c r="N331" s="170"/>
      <c r="O331" s="168"/>
      <c r="P331" s="170"/>
      <c r="Q331" s="168"/>
      <c r="R331" s="170"/>
      <c r="S331" s="168"/>
      <c r="T331" s="170"/>
      <c r="U331" s="98"/>
      <c r="V331" s="98"/>
      <c r="W331" s="98"/>
      <c r="X331" s="98"/>
      <c r="Y331" s="98"/>
      <c r="Z331" s="98"/>
    </row>
    <row r="332" spans="1:26" ht="18.75" customHeight="1">
      <c r="A332" s="98"/>
      <c r="B332" s="98"/>
      <c r="C332" s="98"/>
      <c r="D332" s="98"/>
      <c r="E332" s="168"/>
      <c r="F332" s="168"/>
      <c r="G332" s="169"/>
      <c r="H332" s="168"/>
      <c r="I332" s="168"/>
      <c r="J332" s="168"/>
      <c r="K332" s="170"/>
      <c r="L332" s="170"/>
      <c r="M332" s="168"/>
      <c r="N332" s="168"/>
      <c r="O332" s="168"/>
      <c r="P332" s="170"/>
      <c r="Q332" s="168"/>
      <c r="R332" s="170"/>
      <c r="S332" s="168"/>
      <c r="T332" s="170"/>
      <c r="U332" s="98"/>
      <c r="V332" s="98"/>
      <c r="W332" s="98"/>
      <c r="X332" s="98"/>
      <c r="Y332" s="98"/>
      <c r="Z332" s="98"/>
    </row>
    <row r="333" spans="1:26" ht="18.75" customHeight="1">
      <c r="A333" s="98"/>
      <c r="B333" s="98"/>
      <c r="C333" s="98"/>
      <c r="D333" s="98"/>
      <c r="E333" s="168"/>
      <c r="F333" s="168"/>
      <c r="G333" s="169"/>
      <c r="H333" s="168"/>
      <c r="I333" s="168"/>
      <c r="J333" s="168"/>
      <c r="K333" s="170"/>
      <c r="L333" s="170"/>
      <c r="M333" s="168"/>
      <c r="N333" s="168"/>
      <c r="O333" s="168"/>
      <c r="P333" s="170"/>
      <c r="Q333" s="168"/>
      <c r="R333" s="170"/>
      <c r="S333" s="168"/>
      <c r="T333" s="170"/>
      <c r="U333" s="98"/>
      <c r="V333" s="98"/>
      <c r="W333" s="98"/>
      <c r="X333" s="98"/>
      <c r="Y333" s="98"/>
      <c r="Z333" s="98"/>
    </row>
    <row r="334" spans="1:26" ht="18.75" customHeight="1">
      <c r="A334" s="98"/>
      <c r="B334" s="98"/>
      <c r="C334" s="98"/>
      <c r="D334" s="98"/>
      <c r="E334" s="168"/>
      <c r="F334" s="168"/>
      <c r="G334" s="169"/>
      <c r="H334" s="168"/>
      <c r="I334" s="168"/>
      <c r="J334" s="168"/>
      <c r="K334" s="170"/>
      <c r="L334" s="170"/>
      <c r="M334" s="168"/>
      <c r="N334" s="168"/>
      <c r="O334" s="168"/>
      <c r="P334" s="170"/>
      <c r="Q334" s="168"/>
      <c r="R334" s="170"/>
      <c r="S334" s="168"/>
      <c r="T334" s="170"/>
      <c r="U334" s="98"/>
      <c r="V334" s="98"/>
      <c r="W334" s="98"/>
      <c r="X334" s="98"/>
      <c r="Y334" s="98"/>
      <c r="Z334" s="98"/>
    </row>
    <row r="335" spans="1:26" ht="18.75" customHeight="1">
      <c r="A335" s="98"/>
      <c r="B335" s="98"/>
      <c r="C335" s="98"/>
      <c r="D335" s="98"/>
      <c r="E335" s="168"/>
      <c r="F335" s="168"/>
      <c r="G335" s="169"/>
      <c r="H335" s="168"/>
      <c r="I335" s="168"/>
      <c r="J335" s="168"/>
      <c r="K335" s="170"/>
      <c r="L335" s="170"/>
      <c r="M335" s="168"/>
      <c r="N335" s="168"/>
      <c r="O335" s="168"/>
      <c r="P335" s="170"/>
      <c r="Q335" s="168"/>
      <c r="R335" s="170"/>
      <c r="S335" s="168"/>
      <c r="T335" s="170"/>
      <c r="U335" s="98"/>
      <c r="V335" s="98"/>
      <c r="W335" s="98"/>
      <c r="X335" s="98"/>
      <c r="Y335" s="98"/>
      <c r="Z335" s="98"/>
    </row>
    <row r="336" spans="1:26" ht="18.75" customHeight="1">
      <c r="A336" s="98"/>
      <c r="B336" s="98"/>
      <c r="C336" s="98"/>
      <c r="D336" s="98"/>
      <c r="E336" s="168"/>
      <c r="F336" s="168"/>
      <c r="G336" s="169"/>
      <c r="H336" s="168"/>
      <c r="I336" s="168"/>
      <c r="J336" s="168"/>
      <c r="K336" s="170"/>
      <c r="L336" s="170"/>
      <c r="M336" s="168"/>
      <c r="N336" s="168"/>
      <c r="O336" s="168"/>
      <c r="P336" s="170"/>
      <c r="Q336" s="168"/>
      <c r="R336" s="170"/>
      <c r="S336" s="168"/>
      <c r="T336" s="170"/>
      <c r="U336" s="98"/>
      <c r="V336" s="98"/>
      <c r="W336" s="98"/>
      <c r="X336" s="98"/>
      <c r="Y336" s="98"/>
      <c r="Z336" s="98"/>
    </row>
    <row r="337" spans="1:26" ht="18.75" customHeight="1">
      <c r="A337" s="98"/>
      <c r="B337" s="98"/>
      <c r="C337" s="98"/>
      <c r="D337" s="98"/>
      <c r="E337" s="168"/>
      <c r="F337" s="168"/>
      <c r="G337" s="169"/>
      <c r="H337" s="168"/>
      <c r="I337" s="168"/>
      <c r="J337" s="168"/>
      <c r="K337" s="170"/>
      <c r="L337" s="170"/>
      <c r="M337" s="168"/>
      <c r="N337" s="168"/>
      <c r="O337" s="168"/>
      <c r="P337" s="170"/>
      <c r="Q337" s="168"/>
      <c r="R337" s="170"/>
      <c r="S337" s="168"/>
      <c r="T337" s="170"/>
      <c r="U337" s="98"/>
      <c r="V337" s="98"/>
      <c r="W337" s="98"/>
      <c r="X337" s="98"/>
      <c r="Y337" s="98"/>
      <c r="Z337" s="98"/>
    </row>
    <row r="338" spans="1:26" ht="18.75" customHeight="1">
      <c r="A338" s="98"/>
      <c r="B338" s="98"/>
      <c r="C338" s="98"/>
      <c r="D338" s="98"/>
      <c r="E338" s="168"/>
      <c r="F338" s="168"/>
      <c r="G338" s="169"/>
      <c r="H338" s="168"/>
      <c r="I338" s="168"/>
      <c r="J338" s="168"/>
      <c r="K338" s="170"/>
      <c r="L338" s="170"/>
      <c r="M338" s="168"/>
      <c r="N338" s="168"/>
      <c r="O338" s="168"/>
      <c r="P338" s="170"/>
      <c r="Q338" s="168"/>
      <c r="R338" s="170"/>
      <c r="S338" s="168"/>
      <c r="T338" s="170"/>
      <c r="U338" s="98"/>
      <c r="V338" s="98"/>
      <c r="W338" s="98"/>
      <c r="X338" s="98"/>
      <c r="Y338" s="98"/>
      <c r="Z338" s="98"/>
    </row>
    <row r="339" spans="1:26" ht="18.75" customHeight="1">
      <c r="A339" s="98"/>
      <c r="B339" s="98"/>
      <c r="C339" s="98"/>
      <c r="D339" s="98"/>
      <c r="E339" s="168"/>
      <c r="F339" s="168"/>
      <c r="G339" s="169"/>
      <c r="H339" s="168"/>
      <c r="I339" s="168"/>
      <c r="J339" s="168"/>
      <c r="K339" s="170"/>
      <c r="L339" s="170"/>
      <c r="M339" s="168"/>
      <c r="N339" s="168"/>
      <c r="O339" s="168"/>
      <c r="P339" s="170"/>
      <c r="Q339" s="168"/>
      <c r="R339" s="170"/>
      <c r="S339" s="168"/>
      <c r="T339" s="170"/>
      <c r="U339" s="98"/>
      <c r="V339" s="98"/>
      <c r="W339" s="98"/>
      <c r="X339" s="98"/>
      <c r="Y339" s="98"/>
      <c r="Z339" s="98"/>
    </row>
    <row r="340" spans="1:26" ht="18.75" customHeight="1">
      <c r="A340" s="98"/>
      <c r="B340" s="98"/>
      <c r="C340" s="98"/>
      <c r="D340" s="98"/>
      <c r="E340" s="168"/>
      <c r="F340" s="168"/>
      <c r="G340" s="169"/>
      <c r="H340" s="168"/>
      <c r="I340" s="168"/>
      <c r="J340" s="168"/>
      <c r="K340" s="170"/>
      <c r="L340" s="170"/>
      <c r="M340" s="168"/>
      <c r="N340" s="168"/>
      <c r="O340" s="168"/>
      <c r="P340" s="170"/>
      <c r="Q340" s="168"/>
      <c r="R340" s="170"/>
      <c r="S340" s="168"/>
      <c r="T340" s="170"/>
      <c r="U340" s="98"/>
      <c r="V340" s="98"/>
      <c r="W340" s="98"/>
      <c r="X340" s="98"/>
      <c r="Y340" s="98"/>
      <c r="Z340" s="98"/>
    </row>
    <row r="341" spans="1:26" ht="18.75" customHeight="1">
      <c r="A341" s="98"/>
      <c r="B341" s="98"/>
      <c r="C341" s="98"/>
      <c r="D341" s="98"/>
      <c r="E341" s="168"/>
      <c r="F341" s="168"/>
      <c r="G341" s="169"/>
      <c r="H341" s="168"/>
      <c r="I341" s="168"/>
      <c r="J341" s="168"/>
      <c r="K341" s="170"/>
      <c r="L341" s="170"/>
      <c r="M341" s="168"/>
      <c r="N341" s="168"/>
      <c r="O341" s="168"/>
      <c r="P341" s="170"/>
      <c r="Q341" s="168"/>
      <c r="R341" s="170"/>
      <c r="S341" s="168"/>
      <c r="T341" s="170"/>
      <c r="U341" s="98"/>
      <c r="V341" s="98"/>
      <c r="W341" s="98"/>
      <c r="X341" s="98"/>
      <c r="Y341" s="98"/>
      <c r="Z341" s="98"/>
    </row>
    <row r="342" spans="1:26" ht="18.75" customHeight="1">
      <c r="A342" s="98"/>
      <c r="B342" s="98"/>
      <c r="C342" s="98"/>
      <c r="D342" s="98"/>
      <c r="E342" s="168"/>
      <c r="F342" s="168"/>
      <c r="G342" s="169"/>
      <c r="H342" s="168"/>
      <c r="I342" s="168"/>
      <c r="J342" s="168"/>
      <c r="K342" s="170"/>
      <c r="L342" s="170"/>
      <c r="M342" s="168"/>
      <c r="N342" s="168"/>
      <c r="O342" s="168"/>
      <c r="P342" s="170"/>
      <c r="Q342" s="168"/>
      <c r="R342" s="170"/>
      <c r="S342" s="168"/>
      <c r="T342" s="170"/>
      <c r="U342" s="98"/>
      <c r="V342" s="98"/>
      <c r="W342" s="98"/>
      <c r="X342" s="98"/>
      <c r="Y342" s="98"/>
      <c r="Z342" s="98"/>
    </row>
    <row r="343" spans="1:26" ht="18.75" customHeight="1">
      <c r="A343" s="98"/>
      <c r="B343" s="98"/>
      <c r="C343" s="98"/>
      <c r="D343" s="98"/>
      <c r="E343" s="168"/>
      <c r="F343" s="168"/>
      <c r="G343" s="169"/>
      <c r="H343" s="168"/>
      <c r="I343" s="168"/>
      <c r="J343" s="168"/>
      <c r="K343" s="170"/>
      <c r="L343" s="170"/>
      <c r="M343" s="168"/>
      <c r="N343" s="168"/>
      <c r="O343" s="168"/>
      <c r="P343" s="170"/>
      <c r="Q343" s="168"/>
      <c r="R343" s="170"/>
      <c r="S343" s="168"/>
      <c r="T343" s="170"/>
      <c r="U343" s="98"/>
      <c r="V343" s="98"/>
      <c r="W343" s="98"/>
      <c r="X343" s="98"/>
      <c r="Y343" s="98"/>
      <c r="Z343" s="98"/>
    </row>
    <row r="344" spans="1:26" ht="18.75" customHeight="1">
      <c r="A344" s="98"/>
      <c r="B344" s="98"/>
      <c r="C344" s="98"/>
      <c r="D344" s="98"/>
      <c r="E344" s="168"/>
      <c r="F344" s="168"/>
      <c r="G344" s="169"/>
      <c r="H344" s="168"/>
      <c r="I344" s="168"/>
      <c r="J344" s="168"/>
      <c r="K344" s="170"/>
      <c r="L344" s="170"/>
      <c r="M344" s="168"/>
      <c r="N344" s="168"/>
      <c r="O344" s="168"/>
      <c r="P344" s="170"/>
      <c r="Q344" s="168"/>
      <c r="R344" s="170"/>
      <c r="S344" s="168"/>
      <c r="T344" s="170"/>
      <c r="U344" s="98"/>
      <c r="V344" s="98"/>
      <c r="W344" s="98"/>
      <c r="X344" s="98"/>
      <c r="Y344" s="98"/>
      <c r="Z344" s="98"/>
    </row>
    <row r="345" spans="1:26" ht="18.75" customHeight="1">
      <c r="A345" s="98"/>
      <c r="B345" s="98"/>
      <c r="C345" s="98"/>
      <c r="D345" s="98"/>
      <c r="E345" s="168"/>
      <c r="F345" s="168"/>
      <c r="G345" s="169"/>
      <c r="H345" s="168"/>
      <c r="I345" s="168"/>
      <c r="J345" s="168"/>
      <c r="K345" s="170"/>
      <c r="L345" s="170"/>
      <c r="M345" s="168"/>
      <c r="N345" s="168"/>
      <c r="O345" s="168"/>
      <c r="P345" s="170"/>
      <c r="Q345" s="168"/>
      <c r="R345" s="170"/>
      <c r="S345" s="168"/>
      <c r="T345" s="170"/>
      <c r="U345" s="98"/>
      <c r="V345" s="98"/>
      <c r="W345" s="98"/>
      <c r="X345" s="98"/>
      <c r="Y345" s="98"/>
      <c r="Z345" s="98"/>
    </row>
    <row r="346" spans="1:26" ht="18.75" customHeight="1">
      <c r="A346" s="98"/>
      <c r="B346" s="98"/>
      <c r="C346" s="98"/>
      <c r="D346" s="98"/>
      <c r="E346" s="168"/>
      <c r="F346" s="168"/>
      <c r="G346" s="169"/>
      <c r="H346" s="168"/>
      <c r="I346" s="168"/>
      <c r="J346" s="168"/>
      <c r="K346" s="170"/>
      <c r="L346" s="170"/>
      <c r="M346" s="168"/>
      <c r="N346" s="168"/>
      <c r="O346" s="168"/>
      <c r="P346" s="170"/>
      <c r="Q346" s="168"/>
      <c r="R346" s="170"/>
      <c r="S346" s="168"/>
      <c r="T346" s="170"/>
      <c r="U346" s="98"/>
      <c r="V346" s="98"/>
      <c r="W346" s="98"/>
      <c r="X346" s="98"/>
      <c r="Y346" s="98"/>
      <c r="Z346" s="98"/>
    </row>
    <row r="347" spans="1:26" ht="18.75" customHeight="1">
      <c r="A347" s="98"/>
      <c r="B347" s="98"/>
      <c r="C347" s="98"/>
      <c r="D347" s="98"/>
      <c r="E347" s="168"/>
      <c r="F347" s="168"/>
      <c r="G347" s="169"/>
      <c r="H347" s="168"/>
      <c r="I347" s="168"/>
      <c r="J347" s="168"/>
      <c r="K347" s="170"/>
      <c r="L347" s="170"/>
      <c r="M347" s="168"/>
      <c r="N347" s="168"/>
      <c r="O347" s="168"/>
      <c r="P347" s="170"/>
      <c r="Q347" s="168"/>
      <c r="R347" s="170"/>
      <c r="S347" s="168"/>
      <c r="T347" s="170"/>
      <c r="U347" s="98"/>
      <c r="V347" s="98"/>
      <c r="W347" s="98"/>
      <c r="X347" s="98"/>
      <c r="Y347" s="98"/>
      <c r="Z347" s="98"/>
    </row>
    <row r="348" spans="1:26" ht="18.75" customHeight="1">
      <c r="A348" s="98"/>
      <c r="B348" s="98"/>
      <c r="C348" s="98"/>
      <c r="D348" s="98"/>
      <c r="E348" s="168"/>
      <c r="F348" s="168"/>
      <c r="G348" s="169"/>
      <c r="H348" s="168"/>
      <c r="I348" s="168"/>
      <c r="J348" s="168"/>
      <c r="K348" s="170"/>
      <c r="L348" s="170"/>
      <c r="M348" s="168"/>
      <c r="N348" s="168"/>
      <c r="O348" s="168"/>
      <c r="P348" s="170"/>
      <c r="Q348" s="168"/>
      <c r="R348" s="170"/>
      <c r="S348" s="168"/>
      <c r="T348" s="170"/>
      <c r="U348" s="98"/>
      <c r="V348" s="98"/>
      <c r="W348" s="98"/>
      <c r="X348" s="98"/>
      <c r="Y348" s="98"/>
      <c r="Z348" s="98"/>
    </row>
    <row r="349" spans="1:26" ht="18.75" customHeight="1">
      <c r="A349" s="98"/>
      <c r="B349" s="98"/>
      <c r="C349" s="98"/>
      <c r="D349" s="98"/>
      <c r="E349" s="168"/>
      <c r="F349" s="168"/>
      <c r="G349" s="169"/>
      <c r="H349" s="168"/>
      <c r="I349" s="168"/>
      <c r="J349" s="168"/>
      <c r="K349" s="170"/>
      <c r="L349" s="170"/>
      <c r="M349" s="168"/>
      <c r="N349" s="168"/>
      <c r="O349" s="168"/>
      <c r="P349" s="170"/>
      <c r="Q349" s="168"/>
      <c r="R349" s="170"/>
      <c r="S349" s="168"/>
      <c r="T349" s="170"/>
      <c r="U349" s="98"/>
      <c r="V349" s="98"/>
      <c r="W349" s="98"/>
      <c r="X349" s="98"/>
      <c r="Y349" s="98"/>
      <c r="Z349" s="98"/>
    </row>
    <row r="350" spans="1:26" ht="18.75" customHeight="1">
      <c r="A350" s="98"/>
      <c r="B350" s="98"/>
      <c r="C350" s="98"/>
      <c r="D350" s="98"/>
      <c r="E350" s="168"/>
      <c r="F350" s="168"/>
      <c r="G350" s="169"/>
      <c r="H350" s="168"/>
      <c r="I350" s="168"/>
      <c r="J350" s="168"/>
      <c r="K350" s="170"/>
      <c r="L350" s="170"/>
      <c r="M350" s="168"/>
      <c r="N350" s="168"/>
      <c r="O350" s="168"/>
      <c r="P350" s="170"/>
      <c r="Q350" s="168"/>
      <c r="R350" s="170"/>
      <c r="S350" s="168"/>
      <c r="T350" s="170"/>
      <c r="U350" s="98"/>
      <c r="V350" s="98"/>
      <c r="W350" s="98"/>
      <c r="X350" s="98"/>
      <c r="Y350" s="98"/>
      <c r="Z350" s="98"/>
    </row>
    <row r="351" spans="1:26" ht="18.75" customHeight="1">
      <c r="A351" s="98"/>
      <c r="B351" s="98"/>
      <c r="C351" s="98"/>
      <c r="D351" s="98"/>
      <c r="E351" s="168"/>
      <c r="F351" s="168"/>
      <c r="G351" s="169"/>
      <c r="H351" s="168"/>
      <c r="I351" s="168"/>
      <c r="J351" s="168"/>
      <c r="K351" s="170"/>
      <c r="L351" s="170"/>
      <c r="M351" s="168"/>
      <c r="N351" s="168"/>
      <c r="O351" s="168"/>
      <c r="P351" s="170"/>
      <c r="Q351" s="168"/>
      <c r="R351" s="170"/>
      <c r="S351" s="168"/>
      <c r="T351" s="170"/>
      <c r="U351" s="98"/>
      <c r="V351" s="98"/>
      <c r="W351" s="98"/>
      <c r="X351" s="98"/>
      <c r="Y351" s="98"/>
      <c r="Z351" s="98"/>
    </row>
    <row r="352" spans="1:26" ht="18.75" customHeight="1">
      <c r="A352" s="98"/>
      <c r="B352" s="98"/>
      <c r="C352" s="98"/>
      <c r="D352" s="98"/>
      <c r="E352" s="168"/>
      <c r="F352" s="168"/>
      <c r="G352" s="169"/>
      <c r="H352" s="168"/>
      <c r="I352" s="168"/>
      <c r="J352" s="168"/>
      <c r="K352" s="170"/>
      <c r="L352" s="170"/>
      <c r="M352" s="168"/>
      <c r="N352" s="168"/>
      <c r="O352" s="168"/>
      <c r="P352" s="170"/>
      <c r="Q352" s="168"/>
      <c r="R352" s="170"/>
      <c r="S352" s="168"/>
      <c r="T352" s="170"/>
      <c r="U352" s="98"/>
      <c r="V352" s="98"/>
      <c r="W352" s="98"/>
      <c r="X352" s="98"/>
      <c r="Y352" s="98"/>
      <c r="Z352" s="98"/>
    </row>
    <row r="353" spans="1:26" ht="18.75" customHeight="1">
      <c r="A353" s="98"/>
      <c r="B353" s="98"/>
      <c r="C353" s="98"/>
      <c r="D353" s="98"/>
      <c r="E353" s="168"/>
      <c r="F353" s="168"/>
      <c r="G353" s="169"/>
      <c r="H353" s="168"/>
      <c r="I353" s="168"/>
      <c r="J353" s="168"/>
      <c r="K353" s="170"/>
      <c r="L353" s="170"/>
      <c r="M353" s="168"/>
      <c r="N353" s="168"/>
      <c r="O353" s="168"/>
      <c r="P353" s="170"/>
      <c r="Q353" s="168"/>
      <c r="R353" s="170"/>
      <c r="S353" s="168"/>
      <c r="T353" s="170"/>
      <c r="U353" s="98"/>
      <c r="V353" s="98"/>
      <c r="W353" s="98"/>
      <c r="X353" s="98"/>
      <c r="Y353" s="98"/>
      <c r="Z353" s="98"/>
    </row>
    <row r="354" spans="1:26" ht="18.75" customHeight="1">
      <c r="A354" s="98"/>
      <c r="B354" s="98"/>
      <c r="C354" s="98"/>
      <c r="D354" s="98"/>
      <c r="E354" s="168"/>
      <c r="F354" s="168"/>
      <c r="G354" s="169"/>
      <c r="H354" s="168"/>
      <c r="I354" s="168"/>
      <c r="J354" s="168"/>
      <c r="K354" s="170"/>
      <c r="L354" s="170"/>
      <c r="M354" s="168"/>
      <c r="N354" s="168"/>
      <c r="O354" s="168"/>
      <c r="P354" s="170"/>
      <c r="Q354" s="168"/>
      <c r="R354" s="170"/>
      <c r="S354" s="168"/>
      <c r="T354" s="170"/>
      <c r="U354" s="98"/>
      <c r="V354" s="98"/>
      <c r="W354" s="98"/>
      <c r="X354" s="98"/>
      <c r="Y354" s="98"/>
      <c r="Z354" s="98"/>
    </row>
    <row r="355" spans="1:26" ht="18.75" customHeight="1">
      <c r="A355" s="98"/>
      <c r="B355" s="98"/>
      <c r="C355" s="98"/>
      <c r="D355" s="98"/>
      <c r="E355" s="168"/>
      <c r="F355" s="168"/>
      <c r="G355" s="169"/>
      <c r="H355" s="168"/>
      <c r="I355" s="168"/>
      <c r="J355" s="168"/>
      <c r="K355" s="170"/>
      <c r="L355" s="170"/>
      <c r="M355" s="168"/>
      <c r="N355" s="168"/>
      <c r="O355" s="168"/>
      <c r="P355" s="170"/>
      <c r="Q355" s="168"/>
      <c r="R355" s="170"/>
      <c r="S355" s="168"/>
      <c r="T355" s="170"/>
      <c r="U355" s="98"/>
      <c r="V355" s="98"/>
      <c r="W355" s="98"/>
      <c r="X355" s="98"/>
      <c r="Y355" s="98"/>
      <c r="Z355" s="98"/>
    </row>
    <row r="356" spans="1:26" ht="18.75" customHeight="1">
      <c r="A356" s="98"/>
      <c r="B356" s="98"/>
      <c r="C356" s="98"/>
      <c r="D356" s="98"/>
      <c r="E356" s="168"/>
      <c r="F356" s="168"/>
      <c r="G356" s="169"/>
      <c r="H356" s="168"/>
      <c r="I356" s="168"/>
      <c r="J356" s="168"/>
      <c r="K356" s="170"/>
      <c r="L356" s="170"/>
      <c r="M356" s="168"/>
      <c r="N356" s="168"/>
      <c r="O356" s="168"/>
      <c r="P356" s="170"/>
      <c r="Q356" s="168"/>
      <c r="R356" s="170"/>
      <c r="S356" s="168"/>
      <c r="T356" s="170"/>
      <c r="U356" s="98"/>
      <c r="V356" s="98"/>
      <c r="W356" s="98"/>
      <c r="X356" s="98"/>
      <c r="Y356" s="98"/>
      <c r="Z356" s="98"/>
    </row>
    <row r="357" spans="1:26" ht="18.75" customHeight="1">
      <c r="A357" s="98"/>
      <c r="B357" s="98"/>
      <c r="C357" s="98"/>
      <c r="D357" s="98"/>
      <c r="E357" s="168"/>
      <c r="F357" s="168"/>
      <c r="G357" s="169"/>
      <c r="H357" s="168"/>
      <c r="I357" s="168"/>
      <c r="J357" s="168"/>
      <c r="K357" s="170"/>
      <c r="L357" s="170"/>
      <c r="M357" s="168"/>
      <c r="N357" s="168"/>
      <c r="O357" s="168"/>
      <c r="P357" s="170"/>
      <c r="Q357" s="168"/>
      <c r="R357" s="170"/>
      <c r="S357" s="168"/>
      <c r="T357" s="170"/>
      <c r="U357" s="98"/>
      <c r="V357" s="98"/>
      <c r="W357" s="98"/>
      <c r="X357" s="98"/>
      <c r="Y357" s="98"/>
      <c r="Z357" s="98"/>
    </row>
    <row r="358" spans="1:26" ht="18.75" customHeight="1">
      <c r="A358" s="98"/>
      <c r="B358" s="98"/>
      <c r="C358" s="98"/>
      <c r="D358" s="98"/>
      <c r="E358" s="168"/>
      <c r="F358" s="168"/>
      <c r="G358" s="169"/>
      <c r="H358" s="168"/>
      <c r="I358" s="168"/>
      <c r="J358" s="168"/>
      <c r="K358" s="170"/>
      <c r="L358" s="170"/>
      <c r="M358" s="168"/>
      <c r="N358" s="168"/>
      <c r="O358" s="168"/>
      <c r="P358" s="170"/>
      <c r="Q358" s="168"/>
      <c r="R358" s="170"/>
      <c r="S358" s="168"/>
      <c r="T358" s="170"/>
      <c r="U358" s="98"/>
      <c r="V358" s="98"/>
      <c r="W358" s="98"/>
      <c r="X358" s="98"/>
      <c r="Y358" s="98"/>
      <c r="Z358" s="98"/>
    </row>
    <row r="359" spans="1:26" ht="18.75" customHeight="1">
      <c r="A359" s="98"/>
      <c r="B359" s="98"/>
      <c r="C359" s="98"/>
      <c r="D359" s="98"/>
      <c r="E359" s="168"/>
      <c r="F359" s="168"/>
      <c r="G359" s="169"/>
      <c r="H359" s="168"/>
      <c r="I359" s="168"/>
      <c r="J359" s="168"/>
      <c r="K359" s="170"/>
      <c r="L359" s="170"/>
      <c r="M359" s="168"/>
      <c r="N359" s="168"/>
      <c r="O359" s="168"/>
      <c r="P359" s="170"/>
      <c r="Q359" s="168"/>
      <c r="R359" s="170"/>
      <c r="S359" s="168"/>
      <c r="T359" s="170"/>
      <c r="U359" s="98"/>
      <c r="V359" s="98"/>
      <c r="W359" s="98"/>
      <c r="X359" s="98"/>
      <c r="Y359" s="98"/>
      <c r="Z359" s="98"/>
    </row>
    <row r="360" spans="1:26" ht="18.75" customHeight="1">
      <c r="A360" s="98"/>
      <c r="B360" s="98"/>
      <c r="C360" s="98"/>
      <c r="D360" s="98"/>
      <c r="E360" s="168"/>
      <c r="F360" s="168"/>
      <c r="G360" s="169"/>
      <c r="H360" s="168"/>
      <c r="I360" s="168"/>
      <c r="J360" s="168"/>
      <c r="K360" s="170"/>
      <c r="L360" s="170"/>
      <c r="M360" s="168"/>
      <c r="N360" s="168"/>
      <c r="O360" s="168"/>
      <c r="P360" s="170"/>
      <c r="Q360" s="168"/>
      <c r="R360" s="170"/>
      <c r="S360" s="168"/>
      <c r="T360" s="170"/>
      <c r="U360" s="98"/>
      <c r="V360" s="98"/>
      <c r="W360" s="98"/>
      <c r="X360" s="98"/>
      <c r="Y360" s="98"/>
      <c r="Z360" s="98"/>
    </row>
    <row r="361" spans="1:26" ht="18.75" customHeight="1">
      <c r="A361" s="98"/>
      <c r="B361" s="98"/>
      <c r="C361" s="98"/>
      <c r="D361" s="98"/>
      <c r="E361" s="168"/>
      <c r="F361" s="168"/>
      <c r="G361" s="169"/>
      <c r="H361" s="168"/>
      <c r="I361" s="168"/>
      <c r="J361" s="168"/>
      <c r="K361" s="170"/>
      <c r="L361" s="170"/>
      <c r="M361" s="168"/>
      <c r="N361" s="168"/>
      <c r="O361" s="168"/>
      <c r="P361" s="170"/>
      <c r="Q361" s="168"/>
      <c r="R361" s="170"/>
      <c r="S361" s="168"/>
      <c r="T361" s="170"/>
      <c r="U361" s="98"/>
      <c r="V361" s="98"/>
      <c r="W361" s="98"/>
      <c r="X361" s="98"/>
      <c r="Y361" s="98"/>
      <c r="Z361" s="98"/>
    </row>
    <row r="362" spans="1:26" ht="18.75" customHeight="1">
      <c r="A362" s="98"/>
      <c r="B362" s="98"/>
      <c r="C362" s="98"/>
      <c r="D362" s="98"/>
      <c r="E362" s="168"/>
      <c r="F362" s="168"/>
      <c r="G362" s="169"/>
      <c r="H362" s="168"/>
      <c r="I362" s="168"/>
      <c r="J362" s="168"/>
      <c r="K362" s="170"/>
      <c r="L362" s="170"/>
      <c r="M362" s="168"/>
      <c r="N362" s="168"/>
      <c r="O362" s="168"/>
      <c r="P362" s="170"/>
      <c r="Q362" s="168"/>
      <c r="R362" s="170"/>
      <c r="S362" s="168"/>
      <c r="T362" s="170"/>
      <c r="U362" s="98"/>
      <c r="V362" s="98"/>
      <c r="W362" s="98"/>
      <c r="X362" s="98"/>
      <c r="Y362" s="98"/>
      <c r="Z362" s="98"/>
    </row>
    <row r="363" spans="1:26" ht="18.75" customHeight="1">
      <c r="A363" s="98"/>
      <c r="B363" s="98"/>
      <c r="C363" s="98"/>
      <c r="D363" s="98"/>
      <c r="E363" s="168"/>
      <c r="F363" s="168"/>
      <c r="G363" s="169"/>
      <c r="H363" s="168"/>
      <c r="I363" s="168"/>
      <c r="J363" s="168"/>
      <c r="K363" s="170"/>
      <c r="L363" s="170"/>
      <c r="M363" s="168"/>
      <c r="N363" s="168"/>
      <c r="O363" s="168"/>
      <c r="P363" s="170"/>
      <c r="Q363" s="168"/>
      <c r="R363" s="170"/>
      <c r="S363" s="168"/>
      <c r="T363" s="170"/>
      <c r="U363" s="98"/>
      <c r="V363" s="98"/>
      <c r="W363" s="98"/>
      <c r="X363" s="98"/>
      <c r="Y363" s="98"/>
      <c r="Z363" s="98"/>
    </row>
    <row r="364" spans="1:26" ht="18.75" customHeight="1">
      <c r="A364" s="98"/>
      <c r="B364" s="98"/>
      <c r="C364" s="98"/>
      <c r="D364" s="98"/>
      <c r="E364" s="168"/>
      <c r="F364" s="168"/>
      <c r="G364" s="169"/>
      <c r="H364" s="168"/>
      <c r="I364" s="168"/>
      <c r="J364" s="168"/>
      <c r="K364" s="170"/>
      <c r="L364" s="170"/>
      <c r="M364" s="168"/>
      <c r="N364" s="168"/>
      <c r="O364" s="168"/>
      <c r="P364" s="170"/>
      <c r="Q364" s="168"/>
      <c r="R364" s="170"/>
      <c r="S364" s="168"/>
      <c r="T364" s="170"/>
      <c r="U364" s="98"/>
      <c r="V364" s="98"/>
      <c r="W364" s="98"/>
      <c r="X364" s="98"/>
      <c r="Y364" s="98"/>
      <c r="Z364" s="98"/>
    </row>
    <row r="365" spans="1:26" ht="18.75" customHeight="1">
      <c r="A365" s="98"/>
      <c r="B365" s="98"/>
      <c r="C365" s="98"/>
      <c r="D365" s="98"/>
      <c r="E365" s="168"/>
      <c r="F365" s="168"/>
      <c r="G365" s="169"/>
      <c r="H365" s="168"/>
      <c r="I365" s="168"/>
      <c r="J365" s="168"/>
      <c r="K365" s="170"/>
      <c r="L365" s="170"/>
      <c r="M365" s="168"/>
      <c r="N365" s="168"/>
      <c r="O365" s="168"/>
      <c r="P365" s="170"/>
      <c r="Q365" s="168"/>
      <c r="R365" s="170"/>
      <c r="S365" s="168"/>
      <c r="T365" s="170"/>
      <c r="U365" s="98"/>
      <c r="V365" s="98"/>
      <c r="W365" s="98"/>
      <c r="X365" s="98"/>
      <c r="Y365" s="98"/>
      <c r="Z365" s="98"/>
    </row>
    <row r="366" spans="1:26" ht="18.75" customHeight="1">
      <c r="A366" s="98"/>
      <c r="B366" s="98"/>
      <c r="C366" s="98"/>
      <c r="D366" s="98"/>
      <c r="E366" s="168"/>
      <c r="F366" s="168"/>
      <c r="G366" s="169"/>
      <c r="H366" s="168"/>
      <c r="I366" s="168"/>
      <c r="J366" s="168"/>
      <c r="K366" s="170"/>
      <c r="L366" s="170"/>
      <c r="M366" s="168"/>
      <c r="N366" s="168"/>
      <c r="O366" s="168"/>
      <c r="P366" s="170"/>
      <c r="Q366" s="168"/>
      <c r="R366" s="170"/>
      <c r="S366" s="168"/>
      <c r="T366" s="170"/>
      <c r="U366" s="98"/>
      <c r="V366" s="98"/>
      <c r="W366" s="98"/>
      <c r="X366" s="98"/>
      <c r="Y366" s="98"/>
      <c r="Z366" s="98"/>
    </row>
    <row r="367" spans="1:26" ht="18.75" customHeight="1">
      <c r="A367" s="98"/>
      <c r="B367" s="98"/>
      <c r="C367" s="98"/>
      <c r="D367" s="98"/>
      <c r="E367" s="168"/>
      <c r="F367" s="168"/>
      <c r="G367" s="169"/>
      <c r="H367" s="168"/>
      <c r="I367" s="168"/>
      <c r="J367" s="168"/>
      <c r="K367" s="170"/>
      <c r="L367" s="170"/>
      <c r="M367" s="168"/>
      <c r="N367" s="168"/>
      <c r="O367" s="168"/>
      <c r="P367" s="170"/>
      <c r="Q367" s="168"/>
      <c r="R367" s="170"/>
      <c r="S367" s="168"/>
      <c r="T367" s="170"/>
      <c r="U367" s="98"/>
      <c r="V367" s="98"/>
      <c r="W367" s="98"/>
      <c r="X367" s="98"/>
      <c r="Y367" s="98"/>
      <c r="Z367" s="98"/>
    </row>
    <row r="368" spans="1:26" ht="18.75" customHeight="1">
      <c r="A368" s="98"/>
      <c r="B368" s="98"/>
      <c r="C368" s="98"/>
      <c r="D368" s="98"/>
      <c r="E368" s="168"/>
      <c r="F368" s="168"/>
      <c r="G368" s="169"/>
      <c r="H368" s="168"/>
      <c r="I368" s="168"/>
      <c r="J368" s="168"/>
      <c r="K368" s="170"/>
      <c r="L368" s="170"/>
      <c r="M368" s="168"/>
      <c r="N368" s="168"/>
      <c r="O368" s="168"/>
      <c r="P368" s="170"/>
      <c r="Q368" s="168"/>
      <c r="R368" s="170"/>
      <c r="S368" s="168"/>
      <c r="T368" s="170"/>
      <c r="U368" s="98"/>
      <c r="V368" s="98"/>
      <c r="W368" s="98"/>
      <c r="X368" s="98"/>
      <c r="Y368" s="98"/>
      <c r="Z368" s="98"/>
    </row>
    <row r="369" spans="1:26" ht="18.75" customHeight="1">
      <c r="A369" s="98"/>
      <c r="B369" s="98"/>
      <c r="C369" s="98"/>
      <c r="D369" s="98"/>
      <c r="E369" s="168"/>
      <c r="F369" s="168"/>
      <c r="G369" s="169"/>
      <c r="H369" s="168"/>
      <c r="I369" s="168"/>
      <c r="J369" s="168"/>
      <c r="K369" s="170"/>
      <c r="L369" s="170"/>
      <c r="M369" s="168"/>
      <c r="N369" s="168"/>
      <c r="O369" s="168"/>
      <c r="P369" s="170"/>
      <c r="Q369" s="168"/>
      <c r="R369" s="170"/>
      <c r="S369" s="168"/>
      <c r="T369" s="170"/>
      <c r="U369" s="98"/>
      <c r="V369" s="98"/>
      <c r="W369" s="98"/>
      <c r="X369" s="98"/>
      <c r="Y369" s="98"/>
      <c r="Z369" s="98"/>
    </row>
    <row r="370" spans="1:26" ht="18.75" customHeight="1">
      <c r="A370" s="98"/>
      <c r="B370" s="98"/>
      <c r="C370" s="98"/>
      <c r="D370" s="98"/>
      <c r="E370" s="168"/>
      <c r="F370" s="168"/>
      <c r="G370" s="169"/>
      <c r="H370" s="168"/>
      <c r="I370" s="168"/>
      <c r="J370" s="168"/>
      <c r="K370" s="170"/>
      <c r="L370" s="170"/>
      <c r="M370" s="168"/>
      <c r="N370" s="168"/>
      <c r="O370" s="168"/>
      <c r="P370" s="170"/>
      <c r="Q370" s="168"/>
      <c r="R370" s="170"/>
      <c r="S370" s="168"/>
      <c r="T370" s="170"/>
      <c r="U370" s="98"/>
      <c r="V370" s="98"/>
      <c r="W370" s="98"/>
      <c r="X370" s="98"/>
      <c r="Y370" s="98"/>
      <c r="Z370" s="98"/>
    </row>
    <row r="371" spans="1:26" ht="18.75" customHeight="1">
      <c r="A371" s="98"/>
      <c r="B371" s="98"/>
      <c r="C371" s="98"/>
      <c r="D371" s="98"/>
      <c r="E371" s="168"/>
      <c r="F371" s="168"/>
      <c r="G371" s="169"/>
      <c r="H371" s="168"/>
      <c r="I371" s="168"/>
      <c r="J371" s="168"/>
      <c r="K371" s="170"/>
      <c r="L371" s="170"/>
      <c r="M371" s="168"/>
      <c r="N371" s="168"/>
      <c r="O371" s="168"/>
      <c r="P371" s="170"/>
      <c r="Q371" s="168"/>
      <c r="R371" s="170"/>
      <c r="S371" s="168"/>
      <c r="T371" s="170"/>
      <c r="U371" s="98"/>
      <c r="V371" s="98"/>
      <c r="W371" s="98"/>
      <c r="X371" s="98"/>
      <c r="Y371" s="98"/>
      <c r="Z371" s="98"/>
    </row>
    <row r="372" spans="1:26" ht="18.75" customHeight="1">
      <c r="A372" s="98"/>
      <c r="B372" s="98"/>
      <c r="C372" s="98"/>
      <c r="D372" s="98"/>
      <c r="E372" s="168"/>
      <c r="F372" s="168"/>
      <c r="G372" s="169"/>
      <c r="H372" s="168"/>
      <c r="I372" s="168"/>
      <c r="J372" s="168"/>
      <c r="K372" s="170"/>
      <c r="L372" s="170"/>
      <c r="M372" s="168"/>
      <c r="N372" s="168"/>
      <c r="O372" s="168"/>
      <c r="P372" s="170"/>
      <c r="Q372" s="168"/>
      <c r="R372" s="170"/>
      <c r="S372" s="168"/>
      <c r="T372" s="170"/>
      <c r="U372" s="98"/>
      <c r="V372" s="98"/>
      <c r="W372" s="98"/>
      <c r="X372" s="98"/>
      <c r="Y372" s="98"/>
      <c r="Z372" s="98"/>
    </row>
    <row r="373" spans="1:26" ht="18.75" customHeight="1">
      <c r="A373" s="98"/>
      <c r="B373" s="98"/>
      <c r="C373" s="98"/>
      <c r="D373" s="98"/>
      <c r="E373" s="168"/>
      <c r="F373" s="168"/>
      <c r="G373" s="169"/>
      <c r="H373" s="168"/>
      <c r="I373" s="168"/>
      <c r="J373" s="168"/>
      <c r="K373" s="170"/>
      <c r="L373" s="170"/>
      <c r="M373" s="168"/>
      <c r="N373" s="168"/>
      <c r="O373" s="168"/>
      <c r="P373" s="170"/>
      <c r="Q373" s="168"/>
      <c r="R373" s="170"/>
      <c r="S373" s="168"/>
      <c r="T373" s="170"/>
      <c r="U373" s="98"/>
      <c r="V373" s="98"/>
      <c r="W373" s="98"/>
      <c r="X373" s="98"/>
      <c r="Y373" s="98"/>
      <c r="Z373" s="98"/>
    </row>
    <row r="374" spans="1:26" ht="18.75" customHeight="1">
      <c r="A374" s="98"/>
      <c r="B374" s="98"/>
      <c r="C374" s="98"/>
      <c r="D374" s="98"/>
      <c r="E374" s="168"/>
      <c r="F374" s="168"/>
      <c r="G374" s="169"/>
      <c r="H374" s="168"/>
      <c r="I374" s="168"/>
      <c r="J374" s="168"/>
      <c r="K374" s="170"/>
      <c r="L374" s="170"/>
      <c r="M374" s="168"/>
      <c r="N374" s="168"/>
      <c r="O374" s="168"/>
      <c r="P374" s="170"/>
      <c r="Q374" s="168"/>
      <c r="R374" s="170"/>
      <c r="S374" s="168"/>
      <c r="T374" s="170"/>
      <c r="U374" s="98"/>
      <c r="V374" s="98"/>
      <c r="W374" s="98"/>
      <c r="X374" s="98"/>
      <c r="Y374" s="98"/>
      <c r="Z374" s="98"/>
    </row>
    <row r="375" spans="1:26" ht="18.75" customHeight="1">
      <c r="A375" s="98"/>
      <c r="B375" s="98"/>
      <c r="C375" s="98"/>
      <c r="D375" s="98"/>
      <c r="E375" s="168"/>
      <c r="F375" s="168"/>
      <c r="G375" s="169"/>
      <c r="H375" s="168"/>
      <c r="I375" s="168"/>
      <c r="J375" s="168"/>
      <c r="K375" s="170"/>
      <c r="L375" s="170"/>
      <c r="M375" s="168"/>
      <c r="N375" s="168"/>
      <c r="O375" s="168"/>
      <c r="P375" s="170"/>
      <c r="Q375" s="168"/>
      <c r="R375" s="170"/>
      <c r="S375" s="168"/>
      <c r="T375" s="170"/>
      <c r="U375" s="98"/>
      <c r="V375" s="98"/>
      <c r="W375" s="98"/>
      <c r="X375" s="98"/>
      <c r="Y375" s="98"/>
      <c r="Z375" s="98"/>
    </row>
    <row r="376" spans="1:26" ht="18.75" customHeight="1">
      <c r="A376" s="98"/>
      <c r="B376" s="98"/>
      <c r="C376" s="98"/>
      <c r="D376" s="98"/>
      <c r="E376" s="168"/>
      <c r="F376" s="168"/>
      <c r="G376" s="169"/>
      <c r="H376" s="168"/>
      <c r="I376" s="168"/>
      <c r="J376" s="168"/>
      <c r="K376" s="170"/>
      <c r="L376" s="170"/>
      <c r="M376" s="168"/>
      <c r="N376" s="168"/>
      <c r="O376" s="168"/>
      <c r="P376" s="170"/>
      <c r="Q376" s="168"/>
      <c r="R376" s="170"/>
      <c r="S376" s="168"/>
      <c r="T376" s="170"/>
      <c r="U376" s="98"/>
      <c r="V376" s="98"/>
      <c r="W376" s="98"/>
      <c r="X376" s="98"/>
      <c r="Y376" s="98"/>
      <c r="Z376" s="98"/>
    </row>
    <row r="377" spans="1:26" ht="18.75" customHeight="1">
      <c r="A377" s="98"/>
      <c r="B377" s="98"/>
      <c r="C377" s="98"/>
      <c r="D377" s="98"/>
      <c r="E377" s="168"/>
      <c r="F377" s="168"/>
      <c r="G377" s="169"/>
      <c r="H377" s="168"/>
      <c r="I377" s="168"/>
      <c r="J377" s="168"/>
      <c r="K377" s="170"/>
      <c r="L377" s="170"/>
      <c r="M377" s="168"/>
      <c r="N377" s="168"/>
      <c r="O377" s="168"/>
      <c r="P377" s="170"/>
      <c r="Q377" s="168"/>
      <c r="R377" s="170"/>
      <c r="S377" s="168"/>
      <c r="T377" s="170"/>
      <c r="U377" s="98"/>
      <c r="V377" s="98"/>
      <c r="W377" s="98"/>
      <c r="X377" s="98"/>
      <c r="Y377" s="98"/>
      <c r="Z377" s="98"/>
    </row>
    <row r="378" spans="1:26" ht="18.75" customHeight="1">
      <c r="A378" s="98"/>
      <c r="B378" s="98"/>
      <c r="C378" s="98"/>
      <c r="D378" s="98"/>
      <c r="E378" s="168"/>
      <c r="F378" s="168"/>
      <c r="G378" s="169"/>
      <c r="H378" s="168"/>
      <c r="I378" s="168"/>
      <c r="J378" s="168"/>
      <c r="K378" s="170"/>
      <c r="L378" s="170"/>
      <c r="M378" s="168"/>
      <c r="N378" s="168"/>
      <c r="O378" s="168"/>
      <c r="P378" s="170"/>
      <c r="Q378" s="168"/>
      <c r="R378" s="170"/>
      <c r="S378" s="168"/>
      <c r="T378" s="170"/>
      <c r="U378" s="98"/>
      <c r="V378" s="98"/>
      <c r="W378" s="98"/>
      <c r="X378" s="98"/>
      <c r="Y378" s="98"/>
      <c r="Z378" s="98"/>
    </row>
    <row r="379" spans="1:26" ht="18.75" customHeight="1">
      <c r="A379" s="98"/>
      <c r="B379" s="98"/>
      <c r="C379" s="98"/>
      <c r="D379" s="98"/>
      <c r="E379" s="168"/>
      <c r="F379" s="168"/>
      <c r="G379" s="169"/>
      <c r="H379" s="168"/>
      <c r="I379" s="168"/>
      <c r="J379" s="168"/>
      <c r="K379" s="170"/>
      <c r="L379" s="170"/>
      <c r="M379" s="168"/>
      <c r="N379" s="168"/>
      <c r="O379" s="168"/>
      <c r="P379" s="170"/>
      <c r="Q379" s="168"/>
      <c r="R379" s="170"/>
      <c r="S379" s="168"/>
      <c r="T379" s="170"/>
      <c r="U379" s="98"/>
      <c r="V379" s="98"/>
      <c r="W379" s="98"/>
      <c r="X379" s="98"/>
      <c r="Y379" s="98"/>
      <c r="Z379" s="98"/>
    </row>
    <row r="380" spans="1:26" ht="18.75" customHeight="1">
      <c r="A380" s="98"/>
      <c r="B380" s="98"/>
      <c r="C380" s="98"/>
      <c r="D380" s="98"/>
      <c r="E380" s="168"/>
      <c r="F380" s="168"/>
      <c r="G380" s="169"/>
      <c r="H380" s="168"/>
      <c r="I380" s="168"/>
      <c r="J380" s="168"/>
      <c r="K380" s="170"/>
      <c r="L380" s="170"/>
      <c r="M380" s="168"/>
      <c r="N380" s="168"/>
      <c r="O380" s="168"/>
      <c r="P380" s="170"/>
      <c r="Q380" s="168"/>
      <c r="R380" s="170"/>
      <c r="S380" s="168"/>
      <c r="T380" s="170"/>
      <c r="U380" s="98"/>
      <c r="V380" s="98"/>
      <c r="W380" s="98"/>
      <c r="X380" s="98"/>
      <c r="Y380" s="98"/>
      <c r="Z380" s="98"/>
    </row>
    <row r="381" spans="1:26" ht="18.75" customHeight="1">
      <c r="A381" s="98"/>
      <c r="B381" s="98"/>
      <c r="C381" s="98"/>
      <c r="D381" s="98"/>
      <c r="E381" s="168"/>
      <c r="F381" s="168"/>
      <c r="G381" s="169"/>
      <c r="H381" s="168"/>
      <c r="I381" s="168"/>
      <c r="J381" s="168"/>
      <c r="K381" s="170"/>
      <c r="L381" s="170"/>
      <c r="M381" s="168"/>
      <c r="N381" s="168"/>
      <c r="O381" s="168"/>
      <c r="P381" s="170"/>
      <c r="Q381" s="168"/>
      <c r="R381" s="170"/>
      <c r="S381" s="168"/>
      <c r="T381" s="170"/>
      <c r="U381" s="98"/>
      <c r="V381" s="98"/>
      <c r="W381" s="98"/>
      <c r="X381" s="98"/>
      <c r="Y381" s="98"/>
      <c r="Z381" s="98"/>
    </row>
    <row r="382" spans="1:26" ht="18.75" customHeight="1">
      <c r="A382" s="98"/>
      <c r="B382" s="98"/>
      <c r="C382" s="98"/>
      <c r="D382" s="98"/>
      <c r="E382" s="168"/>
      <c r="F382" s="168"/>
      <c r="G382" s="169"/>
      <c r="H382" s="168"/>
      <c r="I382" s="168"/>
      <c r="J382" s="168"/>
      <c r="K382" s="170"/>
      <c r="L382" s="170"/>
      <c r="M382" s="168"/>
      <c r="N382" s="168"/>
      <c r="O382" s="168"/>
      <c r="P382" s="170"/>
      <c r="Q382" s="168"/>
      <c r="R382" s="170"/>
      <c r="S382" s="168"/>
      <c r="T382" s="170"/>
      <c r="U382" s="98"/>
      <c r="V382" s="98"/>
      <c r="W382" s="98"/>
      <c r="X382" s="98"/>
      <c r="Y382" s="98"/>
      <c r="Z382" s="98"/>
    </row>
    <row r="383" spans="1:26" ht="18.75" customHeight="1">
      <c r="A383" s="98"/>
      <c r="B383" s="98"/>
      <c r="C383" s="98"/>
      <c r="D383" s="98"/>
      <c r="E383" s="168"/>
      <c r="F383" s="168"/>
      <c r="G383" s="169"/>
      <c r="H383" s="168"/>
      <c r="I383" s="168"/>
      <c r="J383" s="168"/>
      <c r="K383" s="170"/>
      <c r="L383" s="170"/>
      <c r="M383" s="168"/>
      <c r="N383" s="168"/>
      <c r="O383" s="168"/>
      <c r="P383" s="170"/>
      <c r="Q383" s="168"/>
      <c r="R383" s="170"/>
      <c r="S383" s="168"/>
      <c r="T383" s="170"/>
      <c r="U383" s="98"/>
      <c r="V383" s="98"/>
      <c r="W383" s="98"/>
      <c r="X383" s="98"/>
      <c r="Y383" s="98"/>
      <c r="Z383" s="98"/>
    </row>
    <row r="384" spans="1:26" ht="18.75" customHeight="1">
      <c r="A384" s="98"/>
      <c r="B384" s="98"/>
      <c r="C384" s="98"/>
      <c r="D384" s="98"/>
      <c r="E384" s="168"/>
      <c r="F384" s="168"/>
      <c r="G384" s="169"/>
      <c r="H384" s="168"/>
      <c r="I384" s="168"/>
      <c r="J384" s="168"/>
      <c r="K384" s="170"/>
      <c r="L384" s="170"/>
      <c r="M384" s="168"/>
      <c r="N384" s="168"/>
      <c r="O384" s="168"/>
      <c r="P384" s="170"/>
      <c r="Q384" s="168"/>
      <c r="R384" s="170"/>
      <c r="S384" s="168"/>
      <c r="T384" s="170"/>
      <c r="U384" s="98"/>
      <c r="V384" s="98"/>
      <c r="W384" s="98"/>
      <c r="X384" s="98"/>
      <c r="Y384" s="98"/>
      <c r="Z384" s="98"/>
    </row>
    <row r="385" spans="1:26" ht="18.75" customHeight="1">
      <c r="A385" s="98"/>
      <c r="B385" s="98"/>
      <c r="C385" s="98"/>
      <c r="D385" s="98"/>
      <c r="E385" s="168"/>
      <c r="F385" s="168"/>
      <c r="G385" s="169"/>
      <c r="H385" s="168"/>
      <c r="I385" s="168"/>
      <c r="J385" s="168"/>
      <c r="K385" s="170"/>
      <c r="L385" s="170"/>
      <c r="M385" s="168"/>
      <c r="N385" s="168"/>
      <c r="O385" s="168"/>
      <c r="P385" s="170"/>
      <c r="Q385" s="168"/>
      <c r="R385" s="170"/>
      <c r="S385" s="168"/>
      <c r="T385" s="170"/>
      <c r="U385" s="98"/>
      <c r="V385" s="98"/>
      <c r="W385" s="98"/>
      <c r="X385" s="98"/>
      <c r="Y385" s="98"/>
      <c r="Z385" s="98"/>
    </row>
    <row r="386" spans="1:26" ht="18.75" customHeight="1">
      <c r="A386" s="98"/>
      <c r="B386" s="98"/>
      <c r="C386" s="98"/>
      <c r="D386" s="98"/>
      <c r="E386" s="168"/>
      <c r="F386" s="168"/>
      <c r="G386" s="169"/>
      <c r="H386" s="168"/>
      <c r="I386" s="168"/>
      <c r="J386" s="168"/>
      <c r="K386" s="170"/>
      <c r="L386" s="170"/>
      <c r="M386" s="168"/>
      <c r="N386" s="168"/>
      <c r="O386" s="168"/>
      <c r="P386" s="170"/>
      <c r="Q386" s="168"/>
      <c r="R386" s="170"/>
      <c r="S386" s="168"/>
      <c r="T386" s="170"/>
      <c r="U386" s="98"/>
      <c r="V386" s="98"/>
      <c r="W386" s="98"/>
      <c r="X386" s="98"/>
      <c r="Y386" s="98"/>
      <c r="Z386" s="98"/>
    </row>
    <row r="387" spans="1:26" ht="18.75" customHeight="1">
      <c r="A387" s="98"/>
      <c r="B387" s="98"/>
      <c r="C387" s="98"/>
      <c r="D387" s="98"/>
      <c r="E387" s="168"/>
      <c r="F387" s="168"/>
      <c r="G387" s="169"/>
      <c r="H387" s="168"/>
      <c r="I387" s="168"/>
      <c r="J387" s="168"/>
      <c r="K387" s="170"/>
      <c r="L387" s="170"/>
      <c r="M387" s="168"/>
      <c r="N387" s="168"/>
      <c r="O387" s="168"/>
      <c r="P387" s="170"/>
      <c r="Q387" s="168"/>
      <c r="R387" s="170"/>
      <c r="S387" s="168"/>
      <c r="T387" s="170"/>
      <c r="U387" s="98"/>
      <c r="V387" s="98"/>
      <c r="W387" s="98"/>
      <c r="X387" s="98"/>
      <c r="Y387" s="98"/>
      <c r="Z387" s="98"/>
    </row>
    <row r="388" spans="1:26" ht="18.75" customHeight="1">
      <c r="A388" s="98"/>
      <c r="B388" s="98"/>
      <c r="C388" s="98"/>
      <c r="D388" s="98"/>
      <c r="E388" s="168"/>
      <c r="F388" s="168"/>
      <c r="G388" s="169"/>
      <c r="H388" s="168"/>
      <c r="I388" s="168"/>
      <c r="J388" s="168"/>
      <c r="K388" s="170"/>
      <c r="L388" s="170"/>
      <c r="M388" s="168"/>
      <c r="N388" s="168"/>
      <c r="O388" s="168"/>
      <c r="P388" s="170"/>
      <c r="Q388" s="168"/>
      <c r="R388" s="170"/>
      <c r="S388" s="168"/>
      <c r="T388" s="170"/>
      <c r="U388" s="98"/>
      <c r="V388" s="98"/>
      <c r="W388" s="98"/>
      <c r="X388" s="98"/>
      <c r="Y388" s="98"/>
      <c r="Z388" s="98"/>
    </row>
    <row r="389" spans="1:26" ht="18.75" customHeight="1">
      <c r="A389" s="98"/>
      <c r="B389" s="98"/>
      <c r="C389" s="98"/>
      <c r="D389" s="98"/>
      <c r="E389" s="168"/>
      <c r="F389" s="168"/>
      <c r="G389" s="169"/>
      <c r="H389" s="168"/>
      <c r="I389" s="168"/>
      <c r="J389" s="168"/>
      <c r="K389" s="170"/>
      <c r="L389" s="170"/>
      <c r="M389" s="168"/>
      <c r="N389" s="168"/>
      <c r="O389" s="168"/>
      <c r="P389" s="170"/>
      <c r="Q389" s="168"/>
      <c r="R389" s="170"/>
      <c r="S389" s="168"/>
      <c r="T389" s="170"/>
      <c r="U389" s="98"/>
      <c r="V389" s="98"/>
      <c r="W389" s="98"/>
      <c r="X389" s="98"/>
      <c r="Y389" s="98"/>
      <c r="Z389" s="98"/>
    </row>
    <row r="390" spans="1:26" ht="18.75" customHeight="1">
      <c r="A390" s="98"/>
      <c r="B390" s="98"/>
      <c r="C390" s="98"/>
      <c r="D390" s="98"/>
      <c r="E390" s="168"/>
      <c r="F390" s="168"/>
      <c r="G390" s="169"/>
      <c r="H390" s="168"/>
      <c r="I390" s="168"/>
      <c r="J390" s="168"/>
      <c r="K390" s="170"/>
      <c r="L390" s="170"/>
      <c r="M390" s="168"/>
      <c r="N390" s="168"/>
      <c r="O390" s="168"/>
      <c r="P390" s="170"/>
      <c r="Q390" s="168"/>
      <c r="R390" s="170"/>
      <c r="S390" s="168"/>
      <c r="T390" s="170"/>
      <c r="U390" s="98"/>
      <c r="V390" s="98"/>
      <c r="W390" s="98"/>
      <c r="X390" s="98"/>
      <c r="Y390" s="98"/>
      <c r="Z390" s="98"/>
    </row>
    <row r="391" spans="1:26" ht="18.75" customHeight="1">
      <c r="A391" s="98"/>
      <c r="B391" s="98"/>
      <c r="C391" s="98"/>
      <c r="D391" s="98"/>
      <c r="E391" s="168"/>
      <c r="F391" s="168"/>
      <c r="G391" s="169"/>
      <c r="H391" s="168"/>
      <c r="I391" s="168"/>
      <c r="J391" s="168"/>
      <c r="K391" s="170"/>
      <c r="L391" s="170"/>
      <c r="M391" s="168"/>
      <c r="N391" s="168"/>
      <c r="O391" s="168"/>
      <c r="P391" s="170"/>
      <c r="Q391" s="168"/>
      <c r="R391" s="170"/>
      <c r="S391" s="168"/>
      <c r="T391" s="170"/>
      <c r="U391" s="98"/>
      <c r="V391" s="98"/>
      <c r="W391" s="98"/>
      <c r="X391" s="98"/>
      <c r="Y391" s="98"/>
      <c r="Z391" s="98"/>
    </row>
    <row r="392" spans="1:26" ht="18.75" customHeight="1">
      <c r="A392" s="98"/>
      <c r="B392" s="98"/>
      <c r="C392" s="98"/>
      <c r="D392" s="98"/>
      <c r="E392" s="168"/>
      <c r="F392" s="168"/>
      <c r="G392" s="169"/>
      <c r="H392" s="168"/>
      <c r="I392" s="168"/>
      <c r="J392" s="168"/>
      <c r="K392" s="170"/>
      <c r="L392" s="170"/>
      <c r="M392" s="168"/>
      <c r="N392" s="168"/>
      <c r="O392" s="168"/>
      <c r="P392" s="170"/>
      <c r="Q392" s="168"/>
      <c r="R392" s="170"/>
      <c r="S392" s="168"/>
      <c r="T392" s="170"/>
      <c r="U392" s="98"/>
      <c r="V392" s="98"/>
      <c r="W392" s="98"/>
      <c r="X392" s="98"/>
      <c r="Y392" s="98"/>
      <c r="Z392" s="98"/>
    </row>
    <row r="393" spans="1:26" ht="18.75" customHeight="1">
      <c r="A393" s="98"/>
      <c r="B393" s="98"/>
      <c r="C393" s="98"/>
      <c r="D393" s="98"/>
      <c r="E393" s="168"/>
      <c r="F393" s="168"/>
      <c r="G393" s="169"/>
      <c r="H393" s="168"/>
      <c r="I393" s="168"/>
      <c r="J393" s="168"/>
      <c r="K393" s="170"/>
      <c r="L393" s="170"/>
      <c r="M393" s="168"/>
      <c r="N393" s="168"/>
      <c r="O393" s="168"/>
      <c r="P393" s="170"/>
      <c r="Q393" s="168"/>
      <c r="R393" s="170"/>
      <c r="S393" s="168"/>
      <c r="T393" s="170"/>
      <c r="U393" s="98"/>
      <c r="V393" s="98"/>
      <c r="W393" s="98"/>
      <c r="X393" s="98"/>
      <c r="Y393" s="98"/>
      <c r="Z393" s="98"/>
    </row>
    <row r="394" spans="1:26" ht="18.75" customHeight="1">
      <c r="A394" s="98"/>
      <c r="B394" s="98"/>
      <c r="C394" s="98"/>
      <c r="D394" s="98"/>
      <c r="E394" s="168"/>
      <c r="F394" s="168"/>
      <c r="G394" s="169"/>
      <c r="H394" s="168"/>
      <c r="I394" s="168"/>
      <c r="J394" s="168"/>
      <c r="K394" s="170"/>
      <c r="L394" s="170"/>
      <c r="M394" s="168"/>
      <c r="N394" s="168"/>
      <c r="O394" s="168"/>
      <c r="P394" s="170"/>
      <c r="Q394" s="168"/>
      <c r="R394" s="170"/>
      <c r="S394" s="168"/>
      <c r="T394" s="170"/>
      <c r="U394" s="98"/>
      <c r="V394" s="98"/>
      <c r="W394" s="98"/>
      <c r="X394" s="98"/>
      <c r="Y394" s="98"/>
      <c r="Z394" s="98"/>
    </row>
    <row r="395" spans="1:26" ht="18.75" customHeight="1">
      <c r="A395" s="98"/>
      <c r="B395" s="98"/>
      <c r="C395" s="98"/>
      <c r="D395" s="98"/>
      <c r="E395" s="168"/>
      <c r="F395" s="168"/>
      <c r="G395" s="169"/>
      <c r="H395" s="168"/>
      <c r="I395" s="168"/>
      <c r="J395" s="168"/>
      <c r="K395" s="170"/>
      <c r="L395" s="170"/>
      <c r="M395" s="168"/>
      <c r="N395" s="168"/>
      <c r="O395" s="168"/>
      <c r="P395" s="170"/>
      <c r="Q395" s="168"/>
      <c r="R395" s="170"/>
      <c r="S395" s="168"/>
      <c r="T395" s="170"/>
      <c r="U395" s="98"/>
      <c r="V395" s="98"/>
      <c r="W395" s="98"/>
      <c r="X395" s="98"/>
      <c r="Y395" s="98"/>
      <c r="Z395" s="98"/>
    </row>
    <row r="396" spans="1:26" ht="18.75" customHeight="1">
      <c r="A396" s="98"/>
      <c r="B396" s="98"/>
      <c r="C396" s="98"/>
      <c r="D396" s="98"/>
      <c r="E396" s="168"/>
      <c r="F396" s="168"/>
      <c r="G396" s="169"/>
      <c r="H396" s="168"/>
      <c r="I396" s="168"/>
      <c r="J396" s="168"/>
      <c r="K396" s="170"/>
      <c r="L396" s="170"/>
      <c r="M396" s="168"/>
      <c r="N396" s="168"/>
      <c r="O396" s="168"/>
      <c r="P396" s="170"/>
      <c r="Q396" s="168"/>
      <c r="R396" s="170"/>
      <c r="S396" s="168"/>
      <c r="T396" s="170"/>
      <c r="U396" s="98"/>
      <c r="V396" s="98"/>
      <c r="W396" s="98"/>
      <c r="X396" s="98"/>
      <c r="Y396" s="98"/>
      <c r="Z396" s="98"/>
    </row>
    <row r="397" spans="1:26" ht="18.75" customHeight="1">
      <c r="A397" s="98"/>
      <c r="B397" s="98"/>
      <c r="C397" s="98"/>
      <c r="D397" s="98"/>
      <c r="E397" s="168"/>
      <c r="F397" s="168"/>
      <c r="G397" s="169"/>
      <c r="H397" s="168"/>
      <c r="I397" s="168"/>
      <c r="J397" s="168"/>
      <c r="K397" s="170"/>
      <c r="L397" s="170"/>
      <c r="M397" s="168"/>
      <c r="N397" s="168"/>
      <c r="O397" s="168"/>
      <c r="P397" s="170"/>
      <c r="Q397" s="168"/>
      <c r="R397" s="170"/>
      <c r="S397" s="168"/>
      <c r="T397" s="170"/>
      <c r="U397" s="98"/>
      <c r="V397" s="98"/>
      <c r="W397" s="98"/>
      <c r="X397" s="98"/>
      <c r="Y397" s="98"/>
      <c r="Z397" s="98"/>
    </row>
    <row r="398" spans="1:26" ht="18.75" customHeight="1">
      <c r="A398" s="98"/>
      <c r="B398" s="98"/>
      <c r="C398" s="98"/>
      <c r="D398" s="98"/>
      <c r="E398" s="168"/>
      <c r="F398" s="168"/>
      <c r="G398" s="169"/>
      <c r="H398" s="168"/>
      <c r="I398" s="168"/>
      <c r="J398" s="168"/>
      <c r="K398" s="170"/>
      <c r="L398" s="170"/>
      <c r="M398" s="168"/>
      <c r="N398" s="168"/>
      <c r="O398" s="168"/>
      <c r="P398" s="170"/>
      <c r="Q398" s="168"/>
      <c r="R398" s="170"/>
      <c r="S398" s="168"/>
      <c r="T398" s="170"/>
      <c r="U398" s="98"/>
      <c r="V398" s="98"/>
      <c r="W398" s="98"/>
      <c r="X398" s="98"/>
      <c r="Y398" s="98"/>
      <c r="Z398" s="98"/>
    </row>
    <row r="399" spans="1:26" ht="18.75" customHeight="1">
      <c r="A399" s="98"/>
      <c r="B399" s="98"/>
      <c r="C399" s="98"/>
      <c r="D399" s="98"/>
      <c r="E399" s="168"/>
      <c r="F399" s="168"/>
      <c r="G399" s="169"/>
      <c r="H399" s="168"/>
      <c r="I399" s="168"/>
      <c r="J399" s="168"/>
      <c r="K399" s="170"/>
      <c r="L399" s="170"/>
      <c r="M399" s="168"/>
      <c r="N399" s="168"/>
      <c r="O399" s="168"/>
      <c r="P399" s="170"/>
      <c r="Q399" s="168"/>
      <c r="R399" s="170"/>
      <c r="S399" s="168"/>
      <c r="T399" s="170"/>
      <c r="U399" s="98"/>
      <c r="V399" s="98"/>
      <c r="W399" s="98"/>
      <c r="X399" s="98"/>
      <c r="Y399" s="98"/>
      <c r="Z399" s="98"/>
    </row>
    <row r="400" spans="1:26" ht="18.75" customHeight="1">
      <c r="A400" s="98"/>
      <c r="B400" s="98"/>
      <c r="C400" s="98"/>
      <c r="D400" s="98"/>
      <c r="E400" s="168"/>
      <c r="F400" s="168"/>
      <c r="G400" s="169"/>
      <c r="H400" s="168"/>
      <c r="I400" s="168"/>
      <c r="J400" s="168"/>
      <c r="K400" s="170"/>
      <c r="L400" s="170"/>
      <c r="M400" s="168"/>
      <c r="N400" s="168"/>
      <c r="O400" s="168"/>
      <c r="P400" s="170"/>
      <c r="Q400" s="168"/>
      <c r="R400" s="170"/>
      <c r="S400" s="168"/>
      <c r="T400" s="170"/>
      <c r="U400" s="98"/>
      <c r="V400" s="98"/>
      <c r="W400" s="98"/>
      <c r="X400" s="98"/>
      <c r="Y400" s="98"/>
      <c r="Z400" s="98"/>
    </row>
    <row r="401" spans="1:26" ht="18.75" customHeight="1">
      <c r="A401" s="98"/>
      <c r="B401" s="98"/>
      <c r="C401" s="98"/>
      <c r="D401" s="98"/>
      <c r="E401" s="168"/>
      <c r="F401" s="168"/>
      <c r="G401" s="169"/>
      <c r="H401" s="168"/>
      <c r="I401" s="168"/>
      <c r="J401" s="168"/>
      <c r="K401" s="170"/>
      <c r="L401" s="170"/>
      <c r="M401" s="168"/>
      <c r="N401" s="168"/>
      <c r="O401" s="168"/>
      <c r="P401" s="170"/>
      <c r="Q401" s="168"/>
      <c r="R401" s="170"/>
      <c r="S401" s="168"/>
      <c r="T401" s="170"/>
      <c r="U401" s="98"/>
      <c r="V401" s="98"/>
      <c r="W401" s="98"/>
      <c r="X401" s="98"/>
      <c r="Y401" s="98"/>
      <c r="Z401" s="98"/>
    </row>
    <row r="402" spans="1:26" ht="18.75" customHeight="1">
      <c r="A402" s="98"/>
      <c r="B402" s="98"/>
      <c r="C402" s="98"/>
      <c r="D402" s="98"/>
      <c r="E402" s="168"/>
      <c r="F402" s="168"/>
      <c r="G402" s="169"/>
      <c r="H402" s="168"/>
      <c r="I402" s="168"/>
      <c r="J402" s="168"/>
      <c r="K402" s="170"/>
      <c r="L402" s="170"/>
      <c r="M402" s="168"/>
      <c r="N402" s="168"/>
      <c r="O402" s="168"/>
      <c r="P402" s="170"/>
      <c r="Q402" s="168"/>
      <c r="R402" s="170"/>
      <c r="S402" s="168"/>
      <c r="T402" s="170"/>
      <c r="U402" s="98"/>
      <c r="V402" s="98"/>
      <c r="W402" s="98"/>
      <c r="X402" s="98"/>
      <c r="Y402" s="98"/>
      <c r="Z402" s="98"/>
    </row>
    <row r="403" spans="1:26" ht="18.75" customHeight="1">
      <c r="A403" s="98"/>
      <c r="B403" s="98"/>
      <c r="C403" s="98"/>
      <c r="D403" s="98"/>
      <c r="E403" s="168"/>
      <c r="F403" s="168"/>
      <c r="G403" s="169"/>
      <c r="H403" s="168"/>
      <c r="I403" s="168"/>
      <c r="J403" s="168"/>
      <c r="K403" s="170"/>
      <c r="L403" s="170"/>
      <c r="M403" s="168"/>
      <c r="N403" s="168"/>
      <c r="O403" s="168"/>
      <c r="P403" s="170"/>
      <c r="Q403" s="168"/>
      <c r="R403" s="170"/>
      <c r="S403" s="168"/>
      <c r="T403" s="170"/>
      <c r="U403" s="98"/>
      <c r="V403" s="98"/>
      <c r="W403" s="98"/>
      <c r="X403" s="98"/>
      <c r="Y403" s="98"/>
      <c r="Z403" s="98"/>
    </row>
    <row r="404" spans="1:26" ht="18.75" customHeight="1">
      <c r="A404" s="98"/>
      <c r="B404" s="98"/>
      <c r="C404" s="98"/>
      <c r="D404" s="98"/>
      <c r="E404" s="168"/>
      <c r="F404" s="168"/>
      <c r="G404" s="169"/>
      <c r="H404" s="168"/>
      <c r="I404" s="168"/>
      <c r="J404" s="168"/>
      <c r="K404" s="170"/>
      <c r="L404" s="170"/>
      <c r="M404" s="168"/>
      <c r="N404" s="168"/>
      <c r="O404" s="168"/>
      <c r="P404" s="170"/>
      <c r="Q404" s="168"/>
      <c r="R404" s="170"/>
      <c r="S404" s="168"/>
      <c r="T404" s="170"/>
      <c r="U404" s="98"/>
      <c r="V404" s="98"/>
      <c r="W404" s="98"/>
      <c r="X404" s="98"/>
      <c r="Y404" s="98"/>
      <c r="Z404" s="98"/>
    </row>
    <row r="405" spans="1:26" ht="18.75" customHeight="1">
      <c r="A405" s="98"/>
      <c r="B405" s="98"/>
      <c r="C405" s="98"/>
      <c r="D405" s="98"/>
      <c r="E405" s="168"/>
      <c r="F405" s="168"/>
      <c r="G405" s="169"/>
      <c r="H405" s="168"/>
      <c r="I405" s="168"/>
      <c r="J405" s="168"/>
      <c r="K405" s="170"/>
      <c r="L405" s="170"/>
      <c r="M405" s="168"/>
      <c r="N405" s="168"/>
      <c r="O405" s="168"/>
      <c r="P405" s="170"/>
      <c r="Q405" s="168"/>
      <c r="R405" s="170"/>
      <c r="S405" s="168"/>
      <c r="T405" s="170"/>
      <c r="U405" s="98"/>
      <c r="V405" s="98"/>
      <c r="W405" s="98"/>
      <c r="X405" s="98"/>
      <c r="Y405" s="98"/>
      <c r="Z405" s="98"/>
    </row>
    <row r="406" spans="1:26" ht="18.75" customHeight="1">
      <c r="A406" s="98"/>
      <c r="B406" s="98"/>
      <c r="C406" s="98"/>
      <c r="D406" s="98"/>
      <c r="E406" s="168"/>
      <c r="F406" s="168"/>
      <c r="G406" s="169"/>
      <c r="H406" s="168"/>
      <c r="I406" s="168"/>
      <c r="J406" s="168"/>
      <c r="K406" s="170"/>
      <c r="L406" s="170"/>
      <c r="M406" s="168"/>
      <c r="N406" s="168"/>
      <c r="O406" s="168"/>
      <c r="P406" s="170"/>
      <c r="Q406" s="168"/>
      <c r="R406" s="170"/>
      <c r="S406" s="168"/>
      <c r="T406" s="170"/>
      <c r="U406" s="98"/>
      <c r="V406" s="98"/>
      <c r="W406" s="98"/>
      <c r="X406" s="98"/>
      <c r="Y406" s="98"/>
      <c r="Z406" s="98"/>
    </row>
    <row r="407" spans="1:26" ht="18.75" customHeight="1">
      <c r="A407" s="98"/>
      <c r="B407" s="98"/>
      <c r="C407" s="98"/>
      <c r="D407" s="98"/>
      <c r="E407" s="168"/>
      <c r="F407" s="168"/>
      <c r="G407" s="169"/>
      <c r="H407" s="168"/>
      <c r="I407" s="168"/>
      <c r="J407" s="168"/>
      <c r="K407" s="170"/>
      <c r="L407" s="170"/>
      <c r="M407" s="168"/>
      <c r="N407" s="168"/>
      <c r="O407" s="168"/>
      <c r="P407" s="170"/>
      <c r="Q407" s="168"/>
      <c r="R407" s="170"/>
      <c r="S407" s="168"/>
      <c r="T407" s="170"/>
      <c r="U407" s="98"/>
      <c r="V407" s="98"/>
      <c r="W407" s="98"/>
      <c r="X407" s="98"/>
      <c r="Y407" s="98"/>
      <c r="Z407" s="98"/>
    </row>
    <row r="408" spans="1:26" ht="18.75" customHeight="1">
      <c r="A408" s="98"/>
      <c r="B408" s="98"/>
      <c r="C408" s="98"/>
      <c r="D408" s="98"/>
      <c r="E408" s="168"/>
      <c r="F408" s="168"/>
      <c r="G408" s="169"/>
      <c r="H408" s="168"/>
      <c r="I408" s="168"/>
      <c r="J408" s="168"/>
      <c r="K408" s="170"/>
      <c r="L408" s="170"/>
      <c r="M408" s="168"/>
      <c r="N408" s="168"/>
      <c r="O408" s="168"/>
      <c r="P408" s="170"/>
      <c r="Q408" s="168"/>
      <c r="R408" s="170"/>
      <c r="S408" s="168"/>
      <c r="T408" s="170"/>
      <c r="U408" s="98"/>
      <c r="V408" s="98"/>
      <c r="W408" s="98"/>
      <c r="X408" s="98"/>
      <c r="Y408" s="98"/>
      <c r="Z408" s="98"/>
    </row>
    <row r="409" spans="1:26" ht="18.75" customHeight="1">
      <c r="A409" s="98"/>
      <c r="B409" s="98"/>
      <c r="C409" s="98"/>
      <c r="D409" s="98"/>
      <c r="E409" s="168"/>
      <c r="F409" s="168"/>
      <c r="G409" s="169"/>
      <c r="H409" s="168"/>
      <c r="I409" s="168"/>
      <c r="J409" s="168"/>
      <c r="K409" s="170"/>
      <c r="L409" s="170"/>
      <c r="M409" s="168"/>
      <c r="N409" s="168"/>
      <c r="O409" s="168"/>
      <c r="P409" s="170"/>
      <c r="Q409" s="168"/>
      <c r="R409" s="170"/>
      <c r="S409" s="168"/>
      <c r="T409" s="170"/>
      <c r="U409" s="98"/>
      <c r="V409" s="98"/>
      <c r="W409" s="98"/>
      <c r="X409" s="98"/>
      <c r="Y409" s="98"/>
      <c r="Z409" s="98"/>
    </row>
    <row r="410" spans="1:26" ht="18.75" customHeight="1">
      <c r="A410" s="98"/>
      <c r="B410" s="98"/>
      <c r="C410" s="98"/>
      <c r="D410" s="98"/>
      <c r="E410" s="168"/>
      <c r="F410" s="168"/>
      <c r="G410" s="169"/>
      <c r="H410" s="168"/>
      <c r="I410" s="168"/>
      <c r="J410" s="168"/>
      <c r="K410" s="170"/>
      <c r="L410" s="170"/>
      <c r="M410" s="168"/>
      <c r="N410" s="168"/>
      <c r="O410" s="168"/>
      <c r="P410" s="170"/>
      <c r="Q410" s="168"/>
      <c r="R410" s="170"/>
      <c r="S410" s="168"/>
      <c r="T410" s="170"/>
      <c r="U410" s="98"/>
      <c r="V410" s="98"/>
      <c r="W410" s="98"/>
      <c r="X410" s="98"/>
      <c r="Y410" s="98"/>
      <c r="Z410" s="98"/>
    </row>
    <row r="411" spans="1:26" ht="18.75" customHeight="1">
      <c r="A411" s="98"/>
      <c r="B411" s="98"/>
      <c r="C411" s="98"/>
      <c r="D411" s="98"/>
      <c r="E411" s="168"/>
      <c r="F411" s="168"/>
      <c r="G411" s="169"/>
      <c r="H411" s="168"/>
      <c r="I411" s="168"/>
      <c r="J411" s="168"/>
      <c r="K411" s="170"/>
      <c r="L411" s="170"/>
      <c r="M411" s="168"/>
      <c r="N411" s="168"/>
      <c r="O411" s="168"/>
      <c r="P411" s="170"/>
      <c r="Q411" s="168"/>
      <c r="R411" s="170"/>
      <c r="S411" s="168"/>
      <c r="T411" s="170"/>
      <c r="U411" s="98"/>
      <c r="V411" s="98"/>
      <c r="W411" s="98"/>
      <c r="X411" s="98"/>
      <c r="Y411" s="98"/>
      <c r="Z411" s="98"/>
    </row>
    <row r="412" spans="1:26" ht="18.75" customHeight="1">
      <c r="A412" s="98"/>
      <c r="B412" s="98"/>
      <c r="C412" s="98"/>
      <c r="D412" s="98"/>
      <c r="E412" s="168"/>
      <c r="F412" s="168"/>
      <c r="G412" s="169"/>
      <c r="H412" s="168"/>
      <c r="I412" s="168"/>
      <c r="J412" s="168"/>
      <c r="K412" s="170"/>
      <c r="L412" s="170"/>
      <c r="M412" s="168"/>
      <c r="N412" s="168"/>
      <c r="O412" s="168"/>
      <c r="P412" s="170"/>
      <c r="Q412" s="168"/>
      <c r="R412" s="170"/>
      <c r="S412" s="168"/>
      <c r="T412" s="170"/>
      <c r="U412" s="98"/>
      <c r="V412" s="98"/>
      <c r="W412" s="98"/>
      <c r="X412" s="98"/>
      <c r="Y412" s="98"/>
      <c r="Z412" s="98"/>
    </row>
    <row r="413" spans="1:26" ht="18.75" customHeight="1">
      <c r="A413" s="98"/>
      <c r="B413" s="98"/>
      <c r="C413" s="98"/>
      <c r="D413" s="98"/>
      <c r="E413" s="168"/>
      <c r="F413" s="168"/>
      <c r="G413" s="169"/>
      <c r="H413" s="168"/>
      <c r="I413" s="168"/>
      <c r="J413" s="168"/>
      <c r="K413" s="170"/>
      <c r="L413" s="170"/>
      <c r="M413" s="168"/>
      <c r="N413" s="168"/>
      <c r="O413" s="168"/>
      <c r="P413" s="170"/>
      <c r="Q413" s="168"/>
      <c r="R413" s="170"/>
      <c r="S413" s="168"/>
      <c r="T413" s="170"/>
      <c r="U413" s="98"/>
      <c r="V413" s="98"/>
      <c r="W413" s="98"/>
      <c r="X413" s="98"/>
      <c r="Y413" s="98"/>
      <c r="Z413" s="98"/>
    </row>
    <row r="414" spans="1:26" ht="18.75" customHeight="1">
      <c r="A414" s="98"/>
      <c r="B414" s="98"/>
      <c r="C414" s="98"/>
      <c r="D414" s="98"/>
      <c r="E414" s="168"/>
      <c r="F414" s="168"/>
      <c r="G414" s="169"/>
      <c r="H414" s="168"/>
      <c r="I414" s="168"/>
      <c r="J414" s="168"/>
      <c r="K414" s="170"/>
      <c r="L414" s="170"/>
      <c r="M414" s="168"/>
      <c r="N414" s="168"/>
      <c r="O414" s="168"/>
      <c r="P414" s="170"/>
      <c r="Q414" s="168"/>
      <c r="R414" s="170"/>
      <c r="S414" s="168"/>
      <c r="T414" s="170"/>
      <c r="U414" s="98"/>
      <c r="V414" s="98"/>
      <c r="W414" s="98"/>
      <c r="X414" s="98"/>
      <c r="Y414" s="98"/>
      <c r="Z414" s="98"/>
    </row>
    <row r="415" spans="1:26" ht="18.75" customHeight="1">
      <c r="A415" s="98"/>
      <c r="B415" s="98"/>
      <c r="C415" s="98"/>
      <c r="D415" s="98"/>
      <c r="E415" s="168"/>
      <c r="F415" s="168"/>
      <c r="G415" s="169"/>
      <c r="H415" s="168"/>
      <c r="I415" s="168"/>
      <c r="J415" s="168"/>
      <c r="K415" s="170"/>
      <c r="L415" s="170"/>
      <c r="M415" s="168"/>
      <c r="N415" s="168"/>
      <c r="O415" s="168"/>
      <c r="P415" s="170"/>
      <c r="Q415" s="168"/>
      <c r="R415" s="170"/>
      <c r="S415" s="168"/>
      <c r="T415" s="170"/>
      <c r="U415" s="98"/>
      <c r="V415" s="98"/>
      <c r="W415" s="98"/>
      <c r="X415" s="98"/>
      <c r="Y415" s="98"/>
      <c r="Z415" s="98"/>
    </row>
    <row r="416" spans="1:26" ht="18.75" customHeight="1">
      <c r="A416" s="98"/>
      <c r="B416" s="98"/>
      <c r="C416" s="98"/>
      <c r="D416" s="98"/>
      <c r="E416" s="168"/>
      <c r="F416" s="168"/>
      <c r="G416" s="169"/>
      <c r="H416" s="168"/>
      <c r="I416" s="168"/>
      <c r="J416" s="168"/>
      <c r="K416" s="170"/>
      <c r="L416" s="170"/>
      <c r="M416" s="168"/>
      <c r="N416" s="168"/>
      <c r="O416" s="168"/>
      <c r="P416" s="170"/>
      <c r="Q416" s="168"/>
      <c r="R416" s="170"/>
      <c r="S416" s="168"/>
      <c r="T416" s="170"/>
      <c r="U416" s="98"/>
      <c r="V416" s="98"/>
      <c r="W416" s="98"/>
      <c r="X416" s="98"/>
      <c r="Y416" s="98"/>
      <c r="Z416" s="98"/>
    </row>
    <row r="417" spans="1:26" ht="18.75" customHeight="1">
      <c r="A417" s="98"/>
      <c r="B417" s="98"/>
      <c r="C417" s="98"/>
      <c r="D417" s="98"/>
      <c r="E417" s="168"/>
      <c r="F417" s="168"/>
      <c r="G417" s="169"/>
      <c r="H417" s="168"/>
      <c r="I417" s="168"/>
      <c r="J417" s="168"/>
      <c r="K417" s="170"/>
      <c r="L417" s="170"/>
      <c r="M417" s="168"/>
      <c r="N417" s="168"/>
      <c r="O417" s="168"/>
      <c r="P417" s="170"/>
      <c r="Q417" s="168"/>
      <c r="R417" s="170"/>
      <c r="S417" s="168"/>
      <c r="T417" s="170"/>
      <c r="U417" s="98"/>
      <c r="V417" s="98"/>
      <c r="W417" s="98"/>
      <c r="X417" s="98"/>
      <c r="Y417" s="98"/>
      <c r="Z417" s="98"/>
    </row>
    <row r="418" spans="1:26" ht="18.75" customHeight="1">
      <c r="A418" s="98"/>
      <c r="B418" s="98"/>
      <c r="C418" s="98"/>
      <c r="D418" s="98"/>
      <c r="E418" s="168"/>
      <c r="F418" s="168"/>
      <c r="G418" s="169"/>
      <c r="H418" s="168"/>
      <c r="I418" s="168"/>
      <c r="J418" s="168"/>
      <c r="K418" s="170"/>
      <c r="L418" s="170"/>
      <c r="M418" s="168"/>
      <c r="N418" s="168"/>
      <c r="O418" s="168"/>
      <c r="P418" s="170"/>
      <c r="Q418" s="168"/>
      <c r="R418" s="170"/>
      <c r="S418" s="168"/>
      <c r="T418" s="170"/>
      <c r="U418" s="98"/>
      <c r="V418" s="98"/>
      <c r="W418" s="98"/>
      <c r="X418" s="98"/>
      <c r="Y418" s="98"/>
      <c r="Z418" s="98"/>
    </row>
    <row r="419" spans="1:26" ht="18.75" customHeight="1">
      <c r="A419" s="98"/>
      <c r="B419" s="98"/>
      <c r="C419" s="98"/>
      <c r="D419" s="98"/>
      <c r="E419" s="168"/>
      <c r="F419" s="168"/>
      <c r="G419" s="169"/>
      <c r="H419" s="168"/>
      <c r="I419" s="168"/>
      <c r="J419" s="168"/>
      <c r="K419" s="170"/>
      <c r="L419" s="170"/>
      <c r="M419" s="168"/>
      <c r="N419" s="168"/>
      <c r="O419" s="168"/>
      <c r="P419" s="170"/>
      <c r="Q419" s="168"/>
      <c r="R419" s="170"/>
      <c r="S419" s="168"/>
      <c r="T419" s="170"/>
      <c r="U419" s="98"/>
      <c r="V419" s="98"/>
      <c r="W419" s="98"/>
      <c r="X419" s="98"/>
      <c r="Y419" s="98"/>
      <c r="Z419" s="98"/>
    </row>
    <row r="420" spans="1:26" ht="18.75" customHeight="1">
      <c r="A420" s="98"/>
      <c r="B420" s="98"/>
      <c r="C420" s="98"/>
      <c r="D420" s="98"/>
      <c r="E420" s="168"/>
      <c r="F420" s="168"/>
      <c r="G420" s="169"/>
      <c r="H420" s="168"/>
      <c r="I420" s="168"/>
      <c r="J420" s="168"/>
      <c r="K420" s="170"/>
      <c r="L420" s="170"/>
      <c r="M420" s="168"/>
      <c r="N420" s="168"/>
      <c r="O420" s="168"/>
      <c r="P420" s="170"/>
      <c r="Q420" s="168"/>
      <c r="R420" s="170"/>
      <c r="S420" s="168"/>
      <c r="T420" s="170"/>
      <c r="U420" s="98"/>
      <c r="V420" s="98"/>
      <c r="W420" s="98"/>
      <c r="X420" s="98"/>
      <c r="Y420" s="98"/>
      <c r="Z420" s="98"/>
    </row>
    <row r="421" spans="1:26" ht="18.75" customHeight="1">
      <c r="A421" s="98"/>
      <c r="B421" s="98"/>
      <c r="C421" s="98"/>
      <c r="D421" s="98"/>
      <c r="E421" s="168"/>
      <c r="F421" s="168"/>
      <c r="G421" s="169"/>
      <c r="H421" s="168"/>
      <c r="I421" s="168"/>
      <c r="J421" s="168"/>
      <c r="K421" s="170"/>
      <c r="L421" s="170"/>
      <c r="M421" s="168"/>
      <c r="N421" s="168"/>
      <c r="O421" s="168"/>
      <c r="P421" s="170"/>
      <c r="Q421" s="168"/>
      <c r="R421" s="170"/>
      <c r="S421" s="168"/>
      <c r="T421" s="170"/>
      <c r="U421" s="98"/>
      <c r="V421" s="98"/>
      <c r="W421" s="98"/>
      <c r="X421" s="98"/>
      <c r="Y421" s="98"/>
      <c r="Z421" s="98"/>
    </row>
    <row r="422" spans="1:26" ht="18.75" customHeight="1">
      <c r="A422" s="98"/>
      <c r="B422" s="98"/>
      <c r="C422" s="98"/>
      <c r="D422" s="98"/>
      <c r="E422" s="168"/>
      <c r="F422" s="168"/>
      <c r="G422" s="169"/>
      <c r="H422" s="168"/>
      <c r="I422" s="168"/>
      <c r="J422" s="168"/>
      <c r="K422" s="170"/>
      <c r="L422" s="170"/>
      <c r="M422" s="168"/>
      <c r="N422" s="168"/>
      <c r="O422" s="168"/>
      <c r="P422" s="170"/>
      <c r="Q422" s="168"/>
      <c r="R422" s="170"/>
      <c r="S422" s="168"/>
      <c r="T422" s="170"/>
      <c r="U422" s="98"/>
      <c r="V422" s="98"/>
      <c r="W422" s="98"/>
      <c r="X422" s="98"/>
      <c r="Y422" s="98"/>
      <c r="Z422" s="98"/>
    </row>
    <row r="423" spans="1:26" ht="18.75" customHeight="1">
      <c r="A423" s="98"/>
      <c r="B423" s="98"/>
      <c r="C423" s="98"/>
      <c r="D423" s="98"/>
      <c r="E423" s="168"/>
      <c r="F423" s="168"/>
      <c r="G423" s="169"/>
      <c r="H423" s="168"/>
      <c r="I423" s="168"/>
      <c r="J423" s="168"/>
      <c r="K423" s="170"/>
      <c r="L423" s="170"/>
      <c r="M423" s="168"/>
      <c r="N423" s="168"/>
      <c r="O423" s="168"/>
      <c r="P423" s="170"/>
      <c r="Q423" s="168"/>
      <c r="R423" s="170"/>
      <c r="S423" s="168"/>
      <c r="T423" s="170"/>
      <c r="U423" s="98"/>
      <c r="V423" s="98"/>
      <c r="W423" s="98"/>
      <c r="X423" s="98"/>
      <c r="Y423" s="98"/>
      <c r="Z423" s="98"/>
    </row>
    <row r="424" spans="1:26" ht="18.75" customHeight="1">
      <c r="A424" s="98"/>
      <c r="B424" s="98"/>
      <c r="C424" s="98"/>
      <c r="D424" s="98"/>
      <c r="E424" s="168"/>
      <c r="F424" s="168"/>
      <c r="G424" s="169"/>
      <c r="H424" s="168"/>
      <c r="I424" s="168"/>
      <c r="J424" s="168"/>
      <c r="K424" s="170"/>
      <c r="L424" s="170"/>
      <c r="M424" s="168"/>
      <c r="N424" s="168"/>
      <c r="O424" s="168"/>
      <c r="P424" s="170"/>
      <c r="Q424" s="168"/>
      <c r="R424" s="170"/>
      <c r="S424" s="168"/>
      <c r="T424" s="170"/>
      <c r="U424" s="98"/>
      <c r="V424" s="98"/>
      <c r="W424" s="98"/>
      <c r="X424" s="98"/>
      <c r="Y424" s="98"/>
      <c r="Z424" s="98"/>
    </row>
    <row r="425" spans="1:26" ht="18.75" customHeight="1">
      <c r="A425" s="98"/>
      <c r="B425" s="98"/>
      <c r="C425" s="98"/>
      <c r="D425" s="98"/>
      <c r="E425" s="168"/>
      <c r="F425" s="168"/>
      <c r="G425" s="169"/>
      <c r="H425" s="168"/>
      <c r="I425" s="168"/>
      <c r="J425" s="168"/>
      <c r="K425" s="170"/>
      <c r="L425" s="170"/>
      <c r="M425" s="168"/>
      <c r="N425" s="168"/>
      <c r="O425" s="168"/>
      <c r="P425" s="170"/>
      <c r="Q425" s="168"/>
      <c r="R425" s="170"/>
      <c r="S425" s="168"/>
      <c r="T425" s="170"/>
      <c r="U425" s="98"/>
      <c r="V425" s="98"/>
      <c r="W425" s="98"/>
      <c r="X425" s="98"/>
      <c r="Y425" s="98"/>
      <c r="Z425" s="98"/>
    </row>
    <row r="426" spans="1:26" ht="18.75" customHeight="1">
      <c r="A426" s="98"/>
      <c r="B426" s="98"/>
      <c r="C426" s="98"/>
      <c r="D426" s="98"/>
      <c r="E426" s="168"/>
      <c r="F426" s="168"/>
      <c r="G426" s="169"/>
      <c r="H426" s="168"/>
      <c r="I426" s="168"/>
      <c r="J426" s="168"/>
      <c r="K426" s="170"/>
      <c r="L426" s="170"/>
      <c r="M426" s="168"/>
      <c r="N426" s="168"/>
      <c r="O426" s="168"/>
      <c r="P426" s="170"/>
      <c r="Q426" s="168"/>
      <c r="R426" s="170"/>
      <c r="S426" s="168"/>
      <c r="T426" s="170"/>
      <c r="U426" s="98"/>
      <c r="V426" s="98"/>
      <c r="W426" s="98"/>
      <c r="X426" s="98"/>
      <c r="Y426" s="98"/>
      <c r="Z426" s="98"/>
    </row>
    <row r="427" spans="1:26" ht="18.75" customHeight="1">
      <c r="A427" s="98"/>
      <c r="B427" s="98"/>
      <c r="C427" s="98"/>
      <c r="D427" s="98"/>
      <c r="E427" s="168"/>
      <c r="F427" s="168"/>
      <c r="G427" s="169"/>
      <c r="H427" s="168"/>
      <c r="I427" s="168"/>
      <c r="J427" s="168"/>
      <c r="K427" s="170"/>
      <c r="L427" s="170"/>
      <c r="M427" s="168"/>
      <c r="N427" s="168"/>
      <c r="O427" s="168"/>
      <c r="P427" s="170"/>
      <c r="Q427" s="168"/>
      <c r="R427" s="170"/>
      <c r="S427" s="168"/>
      <c r="T427" s="170"/>
      <c r="U427" s="98"/>
      <c r="V427" s="98"/>
      <c r="W427" s="98"/>
      <c r="X427" s="98"/>
      <c r="Y427" s="98"/>
      <c r="Z427" s="98"/>
    </row>
    <row r="428" spans="1:26" ht="18.75" customHeight="1">
      <c r="A428" s="98"/>
      <c r="B428" s="98"/>
      <c r="C428" s="98"/>
      <c r="D428" s="98"/>
      <c r="E428" s="168"/>
      <c r="F428" s="168"/>
      <c r="G428" s="169"/>
      <c r="H428" s="168"/>
      <c r="I428" s="168"/>
      <c r="J428" s="168"/>
      <c r="K428" s="170"/>
      <c r="L428" s="170"/>
      <c r="M428" s="168"/>
      <c r="N428" s="168"/>
      <c r="O428" s="168"/>
      <c r="P428" s="170"/>
      <c r="Q428" s="168"/>
      <c r="R428" s="170"/>
      <c r="S428" s="168"/>
      <c r="T428" s="170"/>
      <c r="U428" s="98"/>
      <c r="V428" s="98"/>
      <c r="W428" s="98"/>
      <c r="X428" s="98"/>
      <c r="Y428" s="98"/>
      <c r="Z428" s="98"/>
    </row>
    <row r="429" spans="1:26" ht="18.75" customHeight="1">
      <c r="A429" s="98"/>
      <c r="B429" s="98"/>
      <c r="C429" s="98"/>
      <c r="D429" s="98"/>
      <c r="E429" s="168"/>
      <c r="F429" s="168"/>
      <c r="G429" s="169"/>
      <c r="H429" s="168"/>
      <c r="I429" s="168"/>
      <c r="J429" s="168"/>
      <c r="K429" s="170"/>
      <c r="L429" s="170"/>
      <c r="M429" s="168"/>
      <c r="N429" s="168"/>
      <c r="O429" s="168"/>
      <c r="P429" s="170"/>
      <c r="Q429" s="168"/>
      <c r="R429" s="170"/>
      <c r="S429" s="168"/>
      <c r="T429" s="170"/>
      <c r="U429" s="98"/>
      <c r="V429" s="98"/>
      <c r="W429" s="98"/>
      <c r="X429" s="98"/>
      <c r="Y429" s="98"/>
      <c r="Z429" s="98"/>
    </row>
    <row r="430" spans="1:26" ht="18.75" customHeight="1">
      <c r="A430" s="98"/>
      <c r="B430" s="98"/>
      <c r="C430" s="98"/>
      <c r="D430" s="98"/>
      <c r="E430" s="168"/>
      <c r="F430" s="168"/>
      <c r="G430" s="169"/>
      <c r="H430" s="168"/>
      <c r="I430" s="168"/>
      <c r="J430" s="168"/>
      <c r="K430" s="170"/>
      <c r="L430" s="170"/>
      <c r="M430" s="168"/>
      <c r="N430" s="168"/>
      <c r="O430" s="168"/>
      <c r="P430" s="170"/>
      <c r="Q430" s="168"/>
      <c r="R430" s="170"/>
      <c r="S430" s="168"/>
      <c r="T430" s="170"/>
      <c r="U430" s="98"/>
      <c r="V430" s="98"/>
      <c r="W430" s="98"/>
      <c r="X430" s="98"/>
      <c r="Y430" s="98"/>
      <c r="Z430" s="98"/>
    </row>
    <row r="431" spans="1:26" ht="18.75" customHeight="1">
      <c r="A431" s="98"/>
      <c r="B431" s="98"/>
      <c r="C431" s="98"/>
      <c r="D431" s="98"/>
      <c r="E431" s="168"/>
      <c r="F431" s="168"/>
      <c r="G431" s="169"/>
      <c r="H431" s="168"/>
      <c r="I431" s="168"/>
      <c r="J431" s="168"/>
      <c r="K431" s="170"/>
      <c r="L431" s="170"/>
      <c r="M431" s="168"/>
      <c r="N431" s="168"/>
      <c r="O431" s="168"/>
      <c r="P431" s="170"/>
      <c r="Q431" s="168"/>
      <c r="R431" s="170"/>
      <c r="S431" s="168"/>
      <c r="T431" s="170"/>
      <c r="U431" s="98"/>
      <c r="V431" s="98"/>
      <c r="W431" s="98"/>
      <c r="X431" s="98"/>
      <c r="Y431" s="98"/>
      <c r="Z431" s="98"/>
    </row>
    <row r="432" spans="1:26" ht="18.75" customHeight="1">
      <c r="A432" s="98"/>
      <c r="B432" s="98"/>
      <c r="C432" s="98"/>
      <c r="D432" s="98"/>
      <c r="E432" s="168"/>
      <c r="F432" s="168"/>
      <c r="G432" s="169"/>
      <c r="H432" s="168"/>
      <c r="I432" s="168"/>
      <c r="J432" s="168"/>
      <c r="K432" s="170"/>
      <c r="L432" s="170"/>
      <c r="M432" s="168"/>
      <c r="N432" s="168"/>
      <c r="O432" s="168"/>
      <c r="P432" s="170"/>
      <c r="Q432" s="168"/>
      <c r="R432" s="170"/>
      <c r="S432" s="168"/>
      <c r="T432" s="170"/>
      <c r="U432" s="98"/>
      <c r="V432" s="98"/>
      <c r="W432" s="98"/>
      <c r="X432" s="98"/>
      <c r="Y432" s="98"/>
      <c r="Z432" s="98"/>
    </row>
    <row r="433" spans="1:26" ht="18.75" customHeight="1">
      <c r="A433" s="98"/>
      <c r="B433" s="98"/>
      <c r="C433" s="98"/>
      <c r="D433" s="98"/>
      <c r="E433" s="168"/>
      <c r="F433" s="168"/>
      <c r="G433" s="169"/>
      <c r="H433" s="168"/>
      <c r="I433" s="168"/>
      <c r="J433" s="168"/>
      <c r="K433" s="170"/>
      <c r="L433" s="170"/>
      <c r="M433" s="168"/>
      <c r="N433" s="168"/>
      <c r="O433" s="168"/>
      <c r="P433" s="170"/>
      <c r="Q433" s="168"/>
      <c r="R433" s="170"/>
      <c r="S433" s="168"/>
      <c r="T433" s="170"/>
      <c r="U433" s="98"/>
      <c r="V433" s="98"/>
      <c r="W433" s="98"/>
      <c r="X433" s="98"/>
      <c r="Y433" s="98"/>
      <c r="Z433" s="98"/>
    </row>
    <row r="434" spans="1:26" ht="18.75" customHeight="1">
      <c r="A434" s="98"/>
      <c r="B434" s="98"/>
      <c r="C434" s="98"/>
      <c r="D434" s="98"/>
      <c r="E434" s="168"/>
      <c r="F434" s="168"/>
      <c r="G434" s="169"/>
      <c r="H434" s="168"/>
      <c r="I434" s="168"/>
      <c r="J434" s="168"/>
      <c r="K434" s="170"/>
      <c r="L434" s="170"/>
      <c r="M434" s="168"/>
      <c r="N434" s="168"/>
      <c r="O434" s="168"/>
      <c r="P434" s="170"/>
      <c r="Q434" s="168"/>
      <c r="R434" s="170"/>
      <c r="S434" s="168"/>
      <c r="T434" s="170"/>
      <c r="U434" s="98"/>
      <c r="V434" s="98"/>
      <c r="W434" s="98"/>
      <c r="X434" s="98"/>
      <c r="Y434" s="98"/>
      <c r="Z434" s="98"/>
    </row>
    <row r="435" spans="1:26" ht="18.75" customHeight="1">
      <c r="A435" s="98"/>
      <c r="B435" s="98"/>
      <c r="C435" s="98"/>
      <c r="D435" s="98"/>
      <c r="E435" s="168"/>
      <c r="F435" s="168"/>
      <c r="G435" s="169"/>
      <c r="H435" s="168"/>
      <c r="I435" s="168"/>
      <c r="J435" s="168"/>
      <c r="K435" s="170"/>
      <c r="L435" s="170"/>
      <c r="M435" s="168"/>
      <c r="N435" s="168"/>
      <c r="O435" s="168"/>
      <c r="P435" s="170"/>
      <c r="Q435" s="168"/>
      <c r="R435" s="170"/>
      <c r="S435" s="168"/>
      <c r="T435" s="170"/>
      <c r="U435" s="98"/>
      <c r="V435" s="98"/>
      <c r="W435" s="98"/>
      <c r="X435" s="98"/>
      <c r="Y435" s="98"/>
      <c r="Z435" s="98"/>
    </row>
    <row r="436" spans="1:26" ht="18.75" customHeight="1">
      <c r="A436" s="98"/>
      <c r="B436" s="98"/>
      <c r="C436" s="98"/>
      <c r="D436" s="98"/>
      <c r="E436" s="168"/>
      <c r="F436" s="168"/>
      <c r="G436" s="169"/>
      <c r="H436" s="168"/>
      <c r="I436" s="168"/>
      <c r="J436" s="168"/>
      <c r="K436" s="170"/>
      <c r="L436" s="170"/>
      <c r="M436" s="168"/>
      <c r="N436" s="168"/>
      <c r="O436" s="168"/>
      <c r="P436" s="170"/>
      <c r="Q436" s="168"/>
      <c r="R436" s="170"/>
      <c r="S436" s="168"/>
      <c r="T436" s="170"/>
      <c r="U436" s="98"/>
      <c r="V436" s="98"/>
      <c r="W436" s="98"/>
      <c r="X436" s="98"/>
      <c r="Y436" s="98"/>
      <c r="Z436" s="98"/>
    </row>
    <row r="437" spans="1:26" ht="18.75" customHeight="1">
      <c r="A437" s="98"/>
      <c r="B437" s="98"/>
      <c r="C437" s="98"/>
      <c r="D437" s="98"/>
      <c r="E437" s="168"/>
      <c r="F437" s="168"/>
      <c r="G437" s="169"/>
      <c r="H437" s="168"/>
      <c r="I437" s="168"/>
      <c r="J437" s="168"/>
      <c r="K437" s="170"/>
      <c r="L437" s="170"/>
      <c r="M437" s="168"/>
      <c r="N437" s="168"/>
      <c r="O437" s="168"/>
      <c r="P437" s="170"/>
      <c r="Q437" s="168"/>
      <c r="R437" s="170"/>
      <c r="S437" s="168"/>
      <c r="T437" s="170"/>
      <c r="U437" s="98"/>
      <c r="V437" s="98"/>
      <c r="W437" s="98"/>
      <c r="X437" s="98"/>
      <c r="Y437" s="98"/>
      <c r="Z437" s="98"/>
    </row>
    <row r="438" spans="1:26" ht="18.75" customHeight="1">
      <c r="A438" s="98"/>
      <c r="B438" s="98"/>
      <c r="C438" s="98"/>
      <c r="D438" s="98"/>
      <c r="E438" s="168"/>
      <c r="F438" s="168"/>
      <c r="G438" s="169"/>
      <c r="H438" s="168"/>
      <c r="I438" s="168"/>
      <c r="J438" s="168"/>
      <c r="K438" s="170"/>
      <c r="L438" s="170"/>
      <c r="M438" s="168"/>
      <c r="N438" s="168"/>
      <c r="O438" s="168"/>
      <c r="P438" s="170"/>
      <c r="Q438" s="168"/>
      <c r="R438" s="170"/>
      <c r="S438" s="168"/>
      <c r="T438" s="170"/>
      <c r="U438" s="98"/>
      <c r="V438" s="98"/>
      <c r="W438" s="98"/>
      <c r="X438" s="98"/>
      <c r="Y438" s="98"/>
      <c r="Z438" s="98"/>
    </row>
    <row r="439" spans="1:26" ht="18.75" customHeight="1">
      <c r="A439" s="98"/>
      <c r="B439" s="98"/>
      <c r="C439" s="98"/>
      <c r="D439" s="98"/>
      <c r="E439" s="168"/>
      <c r="F439" s="168"/>
      <c r="G439" s="169"/>
      <c r="H439" s="168"/>
      <c r="I439" s="168"/>
      <c r="J439" s="168"/>
      <c r="K439" s="170"/>
      <c r="L439" s="170"/>
      <c r="M439" s="168"/>
      <c r="N439" s="168"/>
      <c r="O439" s="168"/>
      <c r="P439" s="170"/>
      <c r="Q439" s="168"/>
      <c r="R439" s="170"/>
      <c r="S439" s="168"/>
      <c r="T439" s="170"/>
      <c r="U439" s="98"/>
      <c r="V439" s="98"/>
      <c r="W439" s="98"/>
      <c r="X439" s="98"/>
      <c r="Y439" s="98"/>
      <c r="Z439" s="98"/>
    </row>
    <row r="440" spans="1:26" ht="18.75" customHeight="1">
      <c r="A440" s="98"/>
      <c r="B440" s="98"/>
      <c r="C440" s="98"/>
      <c r="D440" s="98"/>
      <c r="E440" s="168"/>
      <c r="F440" s="168"/>
      <c r="G440" s="169"/>
      <c r="H440" s="168"/>
      <c r="I440" s="168"/>
      <c r="J440" s="168"/>
      <c r="K440" s="170"/>
      <c r="L440" s="170"/>
      <c r="M440" s="168"/>
      <c r="N440" s="168"/>
      <c r="O440" s="168"/>
      <c r="P440" s="170"/>
      <c r="Q440" s="168"/>
      <c r="R440" s="170"/>
      <c r="S440" s="168"/>
      <c r="T440" s="170"/>
      <c r="U440" s="98"/>
      <c r="V440" s="98"/>
      <c r="W440" s="98"/>
      <c r="X440" s="98"/>
      <c r="Y440" s="98"/>
      <c r="Z440" s="98"/>
    </row>
    <row r="441" spans="1:26" ht="18.75" customHeight="1">
      <c r="A441" s="98"/>
      <c r="B441" s="98"/>
      <c r="C441" s="98"/>
      <c r="D441" s="98"/>
      <c r="E441" s="168"/>
      <c r="F441" s="168"/>
      <c r="G441" s="169"/>
      <c r="H441" s="168"/>
      <c r="I441" s="168"/>
      <c r="J441" s="168"/>
      <c r="K441" s="170"/>
      <c r="L441" s="170"/>
      <c r="M441" s="168"/>
      <c r="N441" s="168"/>
      <c r="O441" s="168"/>
      <c r="P441" s="170"/>
      <c r="Q441" s="168"/>
      <c r="R441" s="170"/>
      <c r="S441" s="168"/>
      <c r="T441" s="170"/>
      <c r="U441" s="98"/>
      <c r="V441" s="98"/>
      <c r="W441" s="98"/>
      <c r="X441" s="98"/>
      <c r="Y441" s="98"/>
      <c r="Z441" s="98"/>
    </row>
    <row r="442" spans="1:26" ht="18.75" customHeight="1">
      <c r="A442" s="98"/>
      <c r="B442" s="98"/>
      <c r="C442" s="98"/>
      <c r="D442" s="98"/>
      <c r="E442" s="168"/>
      <c r="F442" s="168"/>
      <c r="G442" s="169"/>
      <c r="H442" s="168"/>
      <c r="I442" s="168"/>
      <c r="J442" s="168"/>
      <c r="K442" s="170"/>
      <c r="L442" s="170"/>
      <c r="M442" s="168"/>
      <c r="N442" s="168"/>
      <c r="O442" s="168"/>
      <c r="P442" s="170"/>
      <c r="Q442" s="168"/>
      <c r="R442" s="170"/>
      <c r="S442" s="168"/>
      <c r="T442" s="170"/>
      <c r="U442" s="98"/>
      <c r="V442" s="98"/>
      <c r="W442" s="98"/>
      <c r="X442" s="98"/>
      <c r="Y442" s="98"/>
      <c r="Z442" s="98"/>
    </row>
    <row r="443" spans="1:26" ht="18.75" customHeight="1">
      <c r="A443" s="98"/>
      <c r="B443" s="98"/>
      <c r="C443" s="98"/>
      <c r="D443" s="98"/>
      <c r="E443" s="168"/>
      <c r="F443" s="168"/>
      <c r="G443" s="169"/>
      <c r="H443" s="168"/>
      <c r="I443" s="168"/>
      <c r="J443" s="168"/>
      <c r="K443" s="170"/>
      <c r="L443" s="170"/>
      <c r="M443" s="168"/>
      <c r="N443" s="168"/>
      <c r="O443" s="168"/>
      <c r="P443" s="170"/>
      <c r="Q443" s="168"/>
      <c r="R443" s="170"/>
      <c r="S443" s="168"/>
      <c r="T443" s="170"/>
      <c r="U443" s="98"/>
      <c r="V443" s="98"/>
      <c r="W443" s="98"/>
      <c r="X443" s="98"/>
      <c r="Y443" s="98"/>
      <c r="Z443" s="98"/>
    </row>
    <row r="444" spans="1:26" ht="18.75" customHeight="1">
      <c r="A444" s="98"/>
      <c r="B444" s="98"/>
      <c r="C444" s="98"/>
      <c r="D444" s="98"/>
      <c r="E444" s="168"/>
      <c r="F444" s="168"/>
      <c r="G444" s="169"/>
      <c r="H444" s="168"/>
      <c r="I444" s="168"/>
      <c r="J444" s="168"/>
      <c r="K444" s="170"/>
      <c r="L444" s="170"/>
      <c r="M444" s="168"/>
      <c r="N444" s="168"/>
      <c r="O444" s="168"/>
      <c r="P444" s="170"/>
      <c r="Q444" s="168"/>
      <c r="R444" s="170"/>
      <c r="S444" s="168"/>
      <c r="T444" s="170"/>
      <c r="U444" s="98"/>
      <c r="V444" s="98"/>
      <c r="W444" s="98"/>
      <c r="X444" s="98"/>
      <c r="Y444" s="98"/>
      <c r="Z444" s="98"/>
    </row>
    <row r="445" spans="1:26" ht="18.75" customHeight="1">
      <c r="A445" s="98"/>
      <c r="B445" s="98"/>
      <c r="C445" s="98"/>
      <c r="D445" s="98"/>
      <c r="E445" s="168"/>
      <c r="F445" s="168"/>
      <c r="G445" s="169"/>
      <c r="H445" s="168"/>
      <c r="I445" s="168"/>
      <c r="J445" s="168"/>
      <c r="K445" s="170"/>
      <c r="L445" s="170"/>
      <c r="M445" s="168"/>
      <c r="N445" s="168"/>
      <c r="O445" s="168"/>
      <c r="P445" s="170"/>
      <c r="Q445" s="168"/>
      <c r="R445" s="170"/>
      <c r="S445" s="168"/>
      <c r="T445" s="170"/>
      <c r="U445" s="98"/>
      <c r="V445" s="98"/>
      <c r="W445" s="98"/>
      <c r="X445" s="98"/>
      <c r="Y445" s="98"/>
      <c r="Z445" s="98"/>
    </row>
    <row r="446" spans="1:26" ht="18.75" customHeight="1">
      <c r="A446" s="98"/>
      <c r="B446" s="98"/>
      <c r="C446" s="98"/>
      <c r="D446" s="98"/>
      <c r="E446" s="168"/>
      <c r="F446" s="168"/>
      <c r="G446" s="169"/>
      <c r="H446" s="168"/>
      <c r="I446" s="168"/>
      <c r="J446" s="168"/>
      <c r="K446" s="170"/>
      <c r="L446" s="170"/>
      <c r="M446" s="168"/>
      <c r="N446" s="168"/>
      <c r="O446" s="168"/>
      <c r="P446" s="170"/>
      <c r="Q446" s="168"/>
      <c r="R446" s="170"/>
      <c r="S446" s="168"/>
      <c r="T446" s="170"/>
      <c r="U446" s="98"/>
      <c r="V446" s="98"/>
      <c r="W446" s="98"/>
      <c r="X446" s="98"/>
      <c r="Y446" s="98"/>
      <c r="Z446" s="98"/>
    </row>
    <row r="447" spans="1:26" ht="18.75" customHeight="1">
      <c r="A447" s="98"/>
      <c r="B447" s="98"/>
      <c r="C447" s="98"/>
      <c r="D447" s="98"/>
      <c r="E447" s="168"/>
      <c r="F447" s="168"/>
      <c r="G447" s="169"/>
      <c r="H447" s="168"/>
      <c r="I447" s="168"/>
      <c r="J447" s="168"/>
      <c r="K447" s="170"/>
      <c r="L447" s="170"/>
      <c r="M447" s="168"/>
      <c r="N447" s="168"/>
      <c r="O447" s="168"/>
      <c r="P447" s="170"/>
      <c r="Q447" s="168"/>
      <c r="R447" s="170"/>
      <c r="S447" s="168"/>
      <c r="T447" s="170"/>
      <c r="U447" s="98"/>
      <c r="V447" s="98"/>
      <c r="W447" s="98"/>
      <c r="X447" s="98"/>
      <c r="Y447" s="98"/>
      <c r="Z447" s="98"/>
    </row>
    <row r="448" spans="1:26" ht="18.75" customHeight="1">
      <c r="A448" s="98"/>
      <c r="B448" s="98"/>
      <c r="C448" s="98"/>
      <c r="D448" s="98"/>
      <c r="E448" s="168"/>
      <c r="F448" s="168"/>
      <c r="G448" s="169"/>
      <c r="H448" s="168"/>
      <c r="I448" s="168"/>
      <c r="J448" s="168"/>
      <c r="K448" s="170"/>
      <c r="L448" s="170"/>
      <c r="M448" s="168"/>
      <c r="N448" s="168"/>
      <c r="O448" s="168"/>
      <c r="P448" s="170"/>
      <c r="Q448" s="168"/>
      <c r="R448" s="170"/>
      <c r="S448" s="168"/>
      <c r="T448" s="170"/>
      <c r="U448" s="98"/>
      <c r="V448" s="98"/>
      <c r="W448" s="98"/>
      <c r="X448" s="98"/>
      <c r="Y448" s="98"/>
      <c r="Z448" s="98"/>
    </row>
    <row r="449" spans="1:26" ht="18.75" customHeight="1">
      <c r="A449" s="98"/>
      <c r="B449" s="98"/>
      <c r="C449" s="98"/>
      <c r="D449" s="98"/>
      <c r="E449" s="168"/>
      <c r="F449" s="168"/>
      <c r="G449" s="169"/>
      <c r="H449" s="168"/>
      <c r="I449" s="168"/>
      <c r="J449" s="168"/>
      <c r="K449" s="170"/>
      <c r="L449" s="170"/>
      <c r="M449" s="168"/>
      <c r="N449" s="168"/>
      <c r="O449" s="168"/>
      <c r="P449" s="170"/>
      <c r="Q449" s="168"/>
      <c r="R449" s="170"/>
      <c r="S449" s="168"/>
      <c r="T449" s="170"/>
      <c r="U449" s="98"/>
      <c r="V449" s="98"/>
      <c r="W449" s="98"/>
      <c r="X449" s="98"/>
      <c r="Y449" s="98"/>
      <c r="Z449" s="98"/>
    </row>
    <row r="450" spans="1:26" ht="18.75" customHeight="1">
      <c r="A450" s="98"/>
      <c r="B450" s="98"/>
      <c r="C450" s="98"/>
      <c r="D450" s="98"/>
      <c r="E450" s="168"/>
      <c r="F450" s="168"/>
      <c r="G450" s="169"/>
      <c r="H450" s="168"/>
      <c r="I450" s="168"/>
      <c r="J450" s="168"/>
      <c r="K450" s="170"/>
      <c r="L450" s="170"/>
      <c r="M450" s="168"/>
      <c r="N450" s="168"/>
      <c r="O450" s="168"/>
      <c r="P450" s="170"/>
      <c r="Q450" s="168"/>
      <c r="R450" s="170"/>
      <c r="S450" s="168"/>
      <c r="T450" s="170"/>
      <c r="U450" s="98"/>
      <c r="V450" s="98"/>
      <c r="W450" s="98"/>
      <c r="X450" s="98"/>
      <c r="Y450" s="98"/>
      <c r="Z450" s="98"/>
    </row>
    <row r="451" spans="1:26" ht="18.75" customHeight="1">
      <c r="A451" s="98"/>
      <c r="B451" s="98"/>
      <c r="C451" s="98"/>
      <c r="D451" s="98"/>
      <c r="E451" s="168"/>
      <c r="F451" s="168"/>
      <c r="G451" s="169"/>
      <c r="H451" s="168"/>
      <c r="I451" s="168"/>
      <c r="J451" s="168"/>
      <c r="K451" s="170"/>
      <c r="L451" s="170"/>
      <c r="M451" s="168"/>
      <c r="N451" s="168"/>
      <c r="O451" s="168"/>
      <c r="P451" s="170"/>
      <c r="Q451" s="168"/>
      <c r="R451" s="170"/>
      <c r="S451" s="168"/>
      <c r="T451" s="170"/>
      <c r="U451" s="98"/>
      <c r="V451" s="98"/>
      <c r="W451" s="98"/>
      <c r="X451" s="98"/>
      <c r="Y451" s="98"/>
      <c r="Z451" s="98"/>
    </row>
    <row r="452" spans="1:26" ht="18.75" customHeight="1">
      <c r="A452" s="98"/>
      <c r="B452" s="98"/>
      <c r="C452" s="98"/>
      <c r="D452" s="98"/>
      <c r="E452" s="168"/>
      <c r="F452" s="168"/>
      <c r="G452" s="169"/>
      <c r="H452" s="168"/>
      <c r="I452" s="168"/>
      <c r="J452" s="168"/>
      <c r="K452" s="170"/>
      <c r="L452" s="170"/>
      <c r="M452" s="168"/>
      <c r="N452" s="168"/>
      <c r="O452" s="168"/>
      <c r="P452" s="170"/>
      <c r="Q452" s="168"/>
      <c r="R452" s="170"/>
      <c r="S452" s="168"/>
      <c r="T452" s="170"/>
      <c r="U452" s="98"/>
      <c r="V452" s="98"/>
      <c r="W452" s="98"/>
      <c r="X452" s="98"/>
      <c r="Y452" s="98"/>
      <c r="Z452" s="98"/>
    </row>
    <row r="453" spans="1:26" ht="18.75" customHeight="1">
      <c r="A453" s="98"/>
      <c r="B453" s="98"/>
      <c r="C453" s="98"/>
      <c r="D453" s="98"/>
      <c r="E453" s="168"/>
      <c r="F453" s="168"/>
      <c r="G453" s="169"/>
      <c r="H453" s="168"/>
      <c r="I453" s="168"/>
      <c r="J453" s="168"/>
      <c r="K453" s="170"/>
      <c r="L453" s="170"/>
      <c r="M453" s="168"/>
      <c r="N453" s="168"/>
      <c r="O453" s="168"/>
      <c r="P453" s="170"/>
      <c r="Q453" s="168"/>
      <c r="R453" s="170"/>
      <c r="S453" s="168"/>
      <c r="T453" s="170"/>
      <c r="U453" s="98"/>
      <c r="V453" s="98"/>
      <c r="W453" s="98"/>
      <c r="X453" s="98"/>
      <c r="Y453" s="98"/>
      <c r="Z453" s="98"/>
    </row>
    <row r="454" spans="1:26" ht="18.75" customHeight="1">
      <c r="A454" s="98"/>
      <c r="B454" s="98"/>
      <c r="C454" s="98"/>
      <c r="D454" s="98"/>
      <c r="E454" s="168"/>
      <c r="F454" s="168"/>
      <c r="G454" s="169"/>
      <c r="H454" s="168"/>
      <c r="I454" s="168"/>
      <c r="J454" s="168"/>
      <c r="K454" s="170"/>
      <c r="L454" s="170"/>
      <c r="M454" s="168"/>
      <c r="N454" s="168"/>
      <c r="O454" s="168"/>
      <c r="P454" s="170"/>
      <c r="Q454" s="168"/>
      <c r="R454" s="170"/>
      <c r="S454" s="168"/>
      <c r="T454" s="170"/>
      <c r="U454" s="98"/>
      <c r="V454" s="98"/>
      <c r="W454" s="98"/>
      <c r="X454" s="98"/>
      <c r="Y454" s="98"/>
      <c r="Z454" s="98"/>
    </row>
    <row r="455" spans="1:26" ht="18.75" customHeight="1">
      <c r="A455" s="98"/>
      <c r="B455" s="98"/>
      <c r="C455" s="98"/>
      <c r="D455" s="98"/>
      <c r="E455" s="168"/>
      <c r="F455" s="168"/>
      <c r="G455" s="169"/>
      <c r="H455" s="168"/>
      <c r="I455" s="168"/>
      <c r="J455" s="168"/>
      <c r="K455" s="170"/>
      <c r="L455" s="170"/>
      <c r="M455" s="168"/>
      <c r="N455" s="168"/>
      <c r="O455" s="168"/>
      <c r="P455" s="170"/>
      <c r="Q455" s="168"/>
      <c r="R455" s="170"/>
      <c r="S455" s="168"/>
      <c r="T455" s="170"/>
      <c r="U455" s="98"/>
      <c r="V455" s="98"/>
      <c r="W455" s="98"/>
      <c r="X455" s="98"/>
      <c r="Y455" s="98"/>
      <c r="Z455" s="98"/>
    </row>
    <row r="456" spans="1:26" ht="18.75" customHeight="1">
      <c r="A456" s="98"/>
      <c r="B456" s="98"/>
      <c r="C456" s="98"/>
      <c r="D456" s="98"/>
      <c r="E456" s="168"/>
      <c r="F456" s="168"/>
      <c r="G456" s="169"/>
      <c r="H456" s="168"/>
      <c r="I456" s="168"/>
      <c r="J456" s="168"/>
      <c r="K456" s="170"/>
      <c r="L456" s="170"/>
      <c r="M456" s="168"/>
      <c r="N456" s="168"/>
      <c r="O456" s="168"/>
      <c r="P456" s="170"/>
      <c r="Q456" s="168"/>
      <c r="R456" s="170"/>
      <c r="S456" s="168"/>
      <c r="T456" s="170"/>
      <c r="U456" s="98"/>
      <c r="V456" s="98"/>
      <c r="W456" s="98"/>
      <c r="X456" s="98"/>
      <c r="Y456" s="98"/>
      <c r="Z456" s="98"/>
    </row>
    <row r="457" spans="1:26" ht="18.75" customHeight="1">
      <c r="A457" s="98"/>
      <c r="B457" s="98"/>
      <c r="C457" s="98"/>
      <c r="D457" s="98"/>
      <c r="E457" s="168"/>
      <c r="F457" s="168"/>
      <c r="G457" s="169"/>
      <c r="H457" s="168"/>
      <c r="I457" s="168"/>
      <c r="J457" s="168"/>
      <c r="K457" s="170"/>
      <c r="L457" s="170"/>
      <c r="M457" s="168"/>
      <c r="N457" s="168"/>
      <c r="O457" s="168"/>
      <c r="P457" s="170"/>
      <c r="Q457" s="168"/>
      <c r="R457" s="170"/>
      <c r="S457" s="168"/>
      <c r="T457" s="170"/>
      <c r="U457" s="98"/>
      <c r="V457" s="98"/>
      <c r="W457" s="98"/>
      <c r="X457" s="98"/>
      <c r="Y457" s="98"/>
      <c r="Z457" s="98"/>
    </row>
    <row r="458" spans="1:26" ht="18.75" customHeight="1">
      <c r="A458" s="98"/>
      <c r="B458" s="98"/>
      <c r="C458" s="98"/>
      <c r="D458" s="98"/>
      <c r="E458" s="168"/>
      <c r="F458" s="168"/>
      <c r="G458" s="169"/>
      <c r="H458" s="168"/>
      <c r="I458" s="168"/>
      <c r="J458" s="168"/>
      <c r="K458" s="170"/>
      <c r="L458" s="170"/>
      <c r="M458" s="168"/>
      <c r="N458" s="168"/>
      <c r="O458" s="168"/>
      <c r="P458" s="170"/>
      <c r="Q458" s="168"/>
      <c r="R458" s="170"/>
      <c r="S458" s="168"/>
      <c r="T458" s="170"/>
      <c r="U458" s="98"/>
      <c r="V458" s="98"/>
      <c r="W458" s="98"/>
      <c r="X458" s="98"/>
      <c r="Y458" s="98"/>
      <c r="Z458" s="98"/>
    </row>
    <row r="459" spans="1:26" ht="18.75" customHeight="1">
      <c r="A459" s="98"/>
      <c r="B459" s="98"/>
      <c r="C459" s="98"/>
      <c r="D459" s="98"/>
      <c r="E459" s="168"/>
      <c r="F459" s="168"/>
      <c r="G459" s="169"/>
      <c r="H459" s="168"/>
      <c r="I459" s="168"/>
      <c r="J459" s="168"/>
      <c r="K459" s="170"/>
      <c r="L459" s="170"/>
      <c r="M459" s="168"/>
      <c r="N459" s="168"/>
      <c r="O459" s="168"/>
      <c r="P459" s="170"/>
      <c r="Q459" s="168"/>
      <c r="R459" s="170"/>
      <c r="S459" s="168"/>
      <c r="T459" s="170"/>
      <c r="U459" s="98"/>
      <c r="V459" s="98"/>
      <c r="W459" s="98"/>
      <c r="X459" s="98"/>
      <c r="Y459" s="98"/>
      <c r="Z459" s="98"/>
    </row>
    <row r="460" spans="1:26" ht="18.75" customHeight="1">
      <c r="A460" s="98"/>
      <c r="B460" s="98"/>
      <c r="C460" s="98"/>
      <c r="D460" s="98"/>
      <c r="E460" s="168"/>
      <c r="F460" s="168"/>
      <c r="G460" s="169"/>
      <c r="H460" s="168"/>
      <c r="I460" s="168"/>
      <c r="J460" s="168"/>
      <c r="K460" s="170"/>
      <c r="L460" s="170"/>
      <c r="M460" s="168"/>
      <c r="N460" s="168"/>
      <c r="O460" s="168"/>
      <c r="P460" s="170"/>
      <c r="Q460" s="168"/>
      <c r="R460" s="170"/>
      <c r="S460" s="168"/>
      <c r="T460" s="170"/>
      <c r="U460" s="98"/>
      <c r="V460" s="98"/>
      <c r="W460" s="98"/>
      <c r="X460" s="98"/>
      <c r="Y460" s="98"/>
      <c r="Z460" s="98"/>
    </row>
    <row r="461" spans="1:26" ht="18.75" customHeight="1">
      <c r="A461" s="98"/>
      <c r="B461" s="98"/>
      <c r="C461" s="98"/>
      <c r="D461" s="98"/>
      <c r="E461" s="168"/>
      <c r="F461" s="168"/>
      <c r="G461" s="169"/>
      <c r="H461" s="168"/>
      <c r="I461" s="168"/>
      <c r="J461" s="168"/>
      <c r="K461" s="170"/>
      <c r="L461" s="170"/>
      <c r="M461" s="168"/>
      <c r="N461" s="168"/>
      <c r="O461" s="168"/>
      <c r="P461" s="170"/>
      <c r="Q461" s="168"/>
      <c r="R461" s="170"/>
      <c r="S461" s="168"/>
      <c r="T461" s="170"/>
      <c r="U461" s="98"/>
      <c r="V461" s="98"/>
      <c r="W461" s="98"/>
      <c r="X461" s="98"/>
      <c r="Y461" s="98"/>
      <c r="Z461" s="98"/>
    </row>
    <row r="462" spans="1:26" ht="18.75" customHeight="1">
      <c r="A462" s="98"/>
      <c r="B462" s="98"/>
      <c r="C462" s="98"/>
      <c r="D462" s="98"/>
      <c r="E462" s="168"/>
      <c r="F462" s="168"/>
      <c r="G462" s="169"/>
      <c r="H462" s="168"/>
      <c r="I462" s="168"/>
      <c r="J462" s="168"/>
      <c r="K462" s="170"/>
      <c r="L462" s="170"/>
      <c r="M462" s="168"/>
      <c r="N462" s="168"/>
      <c r="O462" s="168"/>
      <c r="P462" s="170"/>
      <c r="Q462" s="168"/>
      <c r="R462" s="170"/>
      <c r="S462" s="168"/>
      <c r="T462" s="170"/>
      <c r="U462" s="98"/>
      <c r="V462" s="98"/>
      <c r="W462" s="98"/>
      <c r="X462" s="98"/>
      <c r="Y462" s="98"/>
      <c r="Z462" s="98"/>
    </row>
    <row r="463" spans="1:26" ht="18.75" customHeight="1">
      <c r="A463" s="98"/>
      <c r="B463" s="98"/>
      <c r="C463" s="98"/>
      <c r="D463" s="98"/>
      <c r="E463" s="168"/>
      <c r="F463" s="168"/>
      <c r="G463" s="169"/>
      <c r="H463" s="168"/>
      <c r="I463" s="168"/>
      <c r="J463" s="168"/>
      <c r="K463" s="170"/>
      <c r="L463" s="170"/>
      <c r="M463" s="168"/>
      <c r="N463" s="168"/>
      <c r="O463" s="168"/>
      <c r="P463" s="170"/>
      <c r="Q463" s="168"/>
      <c r="R463" s="170"/>
      <c r="S463" s="168"/>
      <c r="T463" s="170"/>
      <c r="U463" s="98"/>
      <c r="V463" s="98"/>
      <c r="W463" s="98"/>
      <c r="X463" s="98"/>
      <c r="Y463" s="98"/>
      <c r="Z463" s="98"/>
    </row>
    <row r="464" spans="1:26" ht="18.75" customHeight="1">
      <c r="A464" s="98"/>
      <c r="B464" s="98"/>
      <c r="C464" s="98"/>
      <c r="D464" s="98"/>
      <c r="E464" s="168"/>
      <c r="F464" s="168"/>
      <c r="G464" s="169"/>
      <c r="H464" s="168"/>
      <c r="I464" s="168"/>
      <c r="J464" s="168"/>
      <c r="K464" s="170"/>
      <c r="L464" s="170"/>
      <c r="M464" s="168"/>
      <c r="N464" s="168"/>
      <c r="O464" s="168"/>
      <c r="P464" s="170"/>
      <c r="Q464" s="168"/>
      <c r="R464" s="170"/>
      <c r="S464" s="168"/>
      <c r="T464" s="170"/>
      <c r="U464" s="98"/>
      <c r="V464" s="98"/>
      <c r="W464" s="98"/>
      <c r="X464" s="98"/>
      <c r="Y464" s="98"/>
      <c r="Z464" s="98"/>
    </row>
    <row r="465" spans="1:26" ht="18.75" customHeight="1">
      <c r="A465" s="98"/>
      <c r="B465" s="98"/>
      <c r="C465" s="98"/>
      <c r="D465" s="98"/>
      <c r="E465" s="168"/>
      <c r="F465" s="168"/>
      <c r="G465" s="169"/>
      <c r="H465" s="168"/>
      <c r="I465" s="168"/>
      <c r="J465" s="168"/>
      <c r="K465" s="170"/>
      <c r="L465" s="170"/>
      <c r="M465" s="168"/>
      <c r="N465" s="168"/>
      <c r="O465" s="168"/>
      <c r="P465" s="170"/>
      <c r="Q465" s="168"/>
      <c r="R465" s="170"/>
      <c r="S465" s="168"/>
      <c r="T465" s="170"/>
      <c r="U465" s="98"/>
      <c r="V465" s="98"/>
      <c r="W465" s="98"/>
      <c r="X465" s="98"/>
      <c r="Y465" s="98"/>
      <c r="Z465" s="98"/>
    </row>
    <row r="466" spans="1:26" ht="18.75" customHeight="1">
      <c r="A466" s="98"/>
      <c r="B466" s="98"/>
      <c r="C466" s="98"/>
      <c r="D466" s="98"/>
      <c r="E466" s="168"/>
      <c r="F466" s="168"/>
      <c r="G466" s="169"/>
      <c r="H466" s="168"/>
      <c r="I466" s="168"/>
      <c r="J466" s="168"/>
      <c r="K466" s="170"/>
      <c r="L466" s="170"/>
      <c r="M466" s="168"/>
      <c r="N466" s="168"/>
      <c r="O466" s="168"/>
      <c r="P466" s="170"/>
      <c r="Q466" s="168"/>
      <c r="R466" s="170"/>
      <c r="S466" s="168"/>
      <c r="T466" s="170"/>
      <c r="U466" s="98"/>
      <c r="V466" s="98"/>
      <c r="W466" s="98"/>
      <c r="X466" s="98"/>
      <c r="Y466" s="98"/>
      <c r="Z466" s="98"/>
    </row>
    <row r="467" spans="1:26" ht="18.75" customHeight="1">
      <c r="A467" s="98"/>
      <c r="B467" s="98"/>
      <c r="C467" s="98"/>
      <c r="D467" s="98"/>
      <c r="E467" s="168"/>
      <c r="F467" s="168"/>
      <c r="G467" s="169"/>
      <c r="H467" s="168"/>
      <c r="I467" s="168"/>
      <c r="J467" s="168"/>
      <c r="K467" s="170"/>
      <c r="L467" s="170"/>
      <c r="M467" s="168"/>
      <c r="N467" s="168"/>
      <c r="O467" s="168"/>
      <c r="P467" s="170"/>
      <c r="Q467" s="168"/>
      <c r="R467" s="170"/>
      <c r="S467" s="168"/>
      <c r="T467" s="170"/>
      <c r="U467" s="98"/>
      <c r="V467" s="98"/>
      <c r="W467" s="98"/>
      <c r="X467" s="98"/>
      <c r="Y467" s="98"/>
      <c r="Z467" s="98"/>
    </row>
    <row r="468" spans="1:26" ht="18.75" customHeight="1">
      <c r="A468" s="98"/>
      <c r="B468" s="98"/>
      <c r="C468" s="98"/>
      <c r="D468" s="98"/>
      <c r="E468" s="168"/>
      <c r="F468" s="168"/>
      <c r="G468" s="169"/>
      <c r="H468" s="168"/>
      <c r="I468" s="168"/>
      <c r="J468" s="168"/>
      <c r="K468" s="170"/>
      <c r="L468" s="170"/>
      <c r="M468" s="168"/>
      <c r="N468" s="168"/>
      <c r="O468" s="168"/>
      <c r="P468" s="170"/>
      <c r="Q468" s="168"/>
      <c r="R468" s="170"/>
      <c r="S468" s="168"/>
      <c r="T468" s="170"/>
      <c r="U468" s="98"/>
      <c r="V468" s="98"/>
      <c r="W468" s="98"/>
      <c r="X468" s="98"/>
      <c r="Y468" s="98"/>
      <c r="Z468" s="98"/>
    </row>
    <row r="469" spans="1:26" ht="18.75" customHeight="1">
      <c r="A469" s="98"/>
      <c r="B469" s="98"/>
      <c r="C469" s="98"/>
      <c r="D469" s="98"/>
      <c r="E469" s="168"/>
      <c r="F469" s="168"/>
      <c r="G469" s="169"/>
      <c r="H469" s="168"/>
      <c r="I469" s="168"/>
      <c r="J469" s="168"/>
      <c r="K469" s="170"/>
      <c r="L469" s="170"/>
      <c r="M469" s="168"/>
      <c r="N469" s="168"/>
      <c r="O469" s="168"/>
      <c r="P469" s="170"/>
      <c r="Q469" s="168"/>
      <c r="R469" s="170"/>
      <c r="S469" s="168"/>
      <c r="T469" s="170"/>
      <c r="U469" s="98"/>
      <c r="V469" s="98"/>
      <c r="W469" s="98"/>
      <c r="X469" s="98"/>
      <c r="Y469" s="98"/>
      <c r="Z469" s="98"/>
    </row>
    <row r="470" spans="1:26" ht="18.75" customHeight="1">
      <c r="A470" s="98"/>
      <c r="B470" s="98"/>
      <c r="C470" s="98"/>
      <c r="D470" s="98"/>
      <c r="E470" s="168"/>
      <c r="F470" s="168"/>
      <c r="G470" s="169"/>
      <c r="H470" s="168"/>
      <c r="I470" s="168"/>
      <c r="J470" s="168"/>
      <c r="K470" s="170"/>
      <c r="L470" s="170"/>
      <c r="M470" s="168"/>
      <c r="N470" s="168"/>
      <c r="O470" s="168"/>
      <c r="P470" s="170"/>
      <c r="Q470" s="168"/>
      <c r="R470" s="170"/>
      <c r="S470" s="168"/>
      <c r="T470" s="170"/>
      <c r="U470" s="98"/>
      <c r="V470" s="98"/>
      <c r="W470" s="98"/>
      <c r="X470" s="98"/>
      <c r="Y470" s="98"/>
      <c r="Z470" s="98"/>
    </row>
    <row r="471" spans="1:26" ht="18.75" customHeight="1">
      <c r="A471" s="98"/>
      <c r="B471" s="98"/>
      <c r="C471" s="98"/>
      <c r="D471" s="98"/>
      <c r="E471" s="168"/>
      <c r="F471" s="168"/>
      <c r="G471" s="169"/>
      <c r="H471" s="168"/>
      <c r="I471" s="168"/>
      <c r="J471" s="168"/>
      <c r="K471" s="170"/>
      <c r="L471" s="170"/>
      <c r="M471" s="168"/>
      <c r="N471" s="168"/>
      <c r="O471" s="168"/>
      <c r="P471" s="170"/>
      <c r="Q471" s="168"/>
      <c r="R471" s="170"/>
      <c r="S471" s="168"/>
      <c r="T471" s="170"/>
      <c r="U471" s="98"/>
      <c r="V471" s="98"/>
      <c r="W471" s="98"/>
      <c r="X471" s="98"/>
      <c r="Y471" s="98"/>
      <c r="Z471" s="98"/>
    </row>
    <row r="472" spans="1:26" ht="18.75" customHeight="1">
      <c r="A472" s="98"/>
      <c r="B472" s="98"/>
      <c r="C472" s="98"/>
      <c r="D472" s="98"/>
      <c r="E472" s="168"/>
      <c r="F472" s="168"/>
      <c r="G472" s="169"/>
      <c r="H472" s="168"/>
      <c r="I472" s="168"/>
      <c r="J472" s="168"/>
      <c r="K472" s="170"/>
      <c r="L472" s="170"/>
      <c r="M472" s="168"/>
      <c r="N472" s="168"/>
      <c r="O472" s="168"/>
      <c r="P472" s="170"/>
      <c r="Q472" s="168"/>
      <c r="R472" s="170"/>
      <c r="S472" s="168"/>
      <c r="T472" s="170"/>
      <c r="U472" s="98"/>
      <c r="V472" s="98"/>
      <c r="W472" s="98"/>
      <c r="X472" s="98"/>
      <c r="Y472" s="98"/>
      <c r="Z472" s="98"/>
    </row>
    <row r="473" spans="1:26" ht="18.75" customHeight="1">
      <c r="A473" s="98"/>
      <c r="B473" s="98"/>
      <c r="C473" s="98"/>
      <c r="D473" s="98"/>
      <c r="E473" s="168"/>
      <c r="F473" s="168"/>
      <c r="G473" s="169"/>
      <c r="H473" s="168"/>
      <c r="I473" s="168"/>
      <c r="J473" s="168"/>
      <c r="K473" s="170"/>
      <c r="L473" s="170"/>
      <c r="M473" s="168"/>
      <c r="N473" s="168"/>
      <c r="O473" s="168"/>
      <c r="P473" s="170"/>
      <c r="Q473" s="168"/>
      <c r="R473" s="170"/>
      <c r="S473" s="168"/>
      <c r="T473" s="170"/>
      <c r="U473" s="98"/>
      <c r="V473" s="98"/>
      <c r="W473" s="98"/>
      <c r="X473" s="98"/>
      <c r="Y473" s="98"/>
      <c r="Z473" s="98"/>
    </row>
    <row r="474" spans="1:26" ht="18.75" customHeight="1">
      <c r="A474" s="98"/>
      <c r="B474" s="98"/>
      <c r="C474" s="98"/>
      <c r="D474" s="98"/>
      <c r="E474" s="168"/>
      <c r="F474" s="168"/>
      <c r="G474" s="169"/>
      <c r="H474" s="168"/>
      <c r="I474" s="168"/>
      <c r="J474" s="168"/>
      <c r="K474" s="170"/>
      <c r="L474" s="170"/>
      <c r="M474" s="168"/>
      <c r="N474" s="168"/>
      <c r="O474" s="168"/>
      <c r="P474" s="170"/>
      <c r="Q474" s="168"/>
      <c r="R474" s="170"/>
      <c r="S474" s="168"/>
      <c r="T474" s="170"/>
      <c r="U474" s="98"/>
      <c r="V474" s="98"/>
      <c r="W474" s="98"/>
      <c r="X474" s="98"/>
      <c r="Y474" s="98"/>
      <c r="Z474" s="98"/>
    </row>
    <row r="475" spans="1:26" ht="18.75" customHeight="1">
      <c r="A475" s="98"/>
      <c r="B475" s="98"/>
      <c r="C475" s="98"/>
      <c r="D475" s="98"/>
      <c r="E475" s="168"/>
      <c r="F475" s="168"/>
      <c r="G475" s="169"/>
      <c r="H475" s="168"/>
      <c r="I475" s="168"/>
      <c r="J475" s="168"/>
      <c r="K475" s="170"/>
      <c r="L475" s="170"/>
      <c r="M475" s="168"/>
      <c r="N475" s="168"/>
      <c r="O475" s="168"/>
      <c r="P475" s="170"/>
      <c r="Q475" s="168"/>
      <c r="R475" s="170"/>
      <c r="S475" s="168"/>
      <c r="T475" s="170"/>
      <c r="U475" s="98"/>
      <c r="V475" s="98"/>
      <c r="W475" s="98"/>
      <c r="X475" s="98"/>
      <c r="Y475" s="98"/>
      <c r="Z475" s="98"/>
    </row>
    <row r="476" spans="1:26" ht="18.75" customHeight="1">
      <c r="A476" s="98"/>
      <c r="B476" s="98"/>
      <c r="C476" s="98"/>
      <c r="D476" s="98"/>
      <c r="E476" s="168"/>
      <c r="F476" s="168"/>
      <c r="G476" s="169"/>
      <c r="H476" s="168"/>
      <c r="I476" s="168"/>
      <c r="J476" s="168"/>
      <c r="K476" s="170"/>
      <c r="L476" s="170"/>
      <c r="M476" s="168"/>
      <c r="N476" s="168"/>
      <c r="O476" s="168"/>
      <c r="P476" s="170"/>
      <c r="Q476" s="168"/>
      <c r="R476" s="170"/>
      <c r="S476" s="168"/>
      <c r="T476" s="170"/>
      <c r="U476" s="98"/>
      <c r="V476" s="98"/>
      <c r="W476" s="98"/>
      <c r="X476" s="98"/>
      <c r="Y476" s="98"/>
      <c r="Z476" s="98"/>
    </row>
    <row r="477" spans="1:26" ht="18.75" customHeight="1">
      <c r="A477" s="98"/>
      <c r="B477" s="98"/>
      <c r="C477" s="98"/>
      <c r="D477" s="98"/>
      <c r="E477" s="168"/>
      <c r="F477" s="168"/>
      <c r="G477" s="169"/>
      <c r="H477" s="168"/>
      <c r="I477" s="168"/>
      <c r="J477" s="168"/>
      <c r="K477" s="170"/>
      <c r="L477" s="170"/>
      <c r="M477" s="168"/>
      <c r="N477" s="168"/>
      <c r="O477" s="168"/>
      <c r="P477" s="170"/>
      <c r="Q477" s="168"/>
      <c r="R477" s="170"/>
      <c r="S477" s="168"/>
      <c r="T477" s="170"/>
      <c r="U477" s="98"/>
      <c r="V477" s="98"/>
      <c r="W477" s="98"/>
      <c r="X477" s="98"/>
      <c r="Y477" s="98"/>
      <c r="Z477" s="98"/>
    </row>
    <row r="478" spans="1:26" ht="18.75" customHeight="1">
      <c r="A478" s="98"/>
      <c r="B478" s="98"/>
      <c r="C478" s="98"/>
      <c r="D478" s="98"/>
      <c r="E478" s="168"/>
      <c r="F478" s="168"/>
      <c r="G478" s="169"/>
      <c r="H478" s="168"/>
      <c r="I478" s="168"/>
      <c r="J478" s="168"/>
      <c r="K478" s="170"/>
      <c r="L478" s="170"/>
      <c r="M478" s="168"/>
      <c r="N478" s="168"/>
      <c r="O478" s="168"/>
      <c r="P478" s="170"/>
      <c r="Q478" s="168"/>
      <c r="R478" s="170"/>
      <c r="S478" s="168"/>
      <c r="T478" s="170"/>
      <c r="U478" s="98"/>
      <c r="V478" s="98"/>
      <c r="W478" s="98"/>
      <c r="X478" s="98"/>
      <c r="Y478" s="98"/>
      <c r="Z478" s="98"/>
    </row>
    <row r="479" spans="1:26" ht="18.75" customHeight="1">
      <c r="A479" s="98"/>
      <c r="B479" s="98"/>
      <c r="C479" s="98"/>
      <c r="D479" s="98"/>
      <c r="E479" s="168"/>
      <c r="F479" s="168"/>
      <c r="G479" s="169"/>
      <c r="H479" s="168"/>
      <c r="I479" s="168"/>
      <c r="J479" s="168"/>
      <c r="K479" s="170"/>
      <c r="L479" s="170"/>
      <c r="M479" s="168"/>
      <c r="N479" s="168"/>
      <c r="O479" s="168"/>
      <c r="P479" s="170"/>
      <c r="Q479" s="168"/>
      <c r="R479" s="170"/>
      <c r="S479" s="168"/>
      <c r="T479" s="170"/>
      <c r="U479" s="98"/>
      <c r="V479" s="98"/>
      <c r="W479" s="98"/>
      <c r="X479" s="98"/>
      <c r="Y479" s="98"/>
      <c r="Z479" s="98"/>
    </row>
    <row r="480" spans="1:26" ht="18.75" customHeight="1">
      <c r="A480" s="98"/>
      <c r="B480" s="98"/>
      <c r="C480" s="98"/>
      <c r="D480" s="98"/>
      <c r="E480" s="168"/>
      <c r="F480" s="168"/>
      <c r="G480" s="169"/>
      <c r="H480" s="168"/>
      <c r="I480" s="168"/>
      <c r="J480" s="168"/>
      <c r="K480" s="170"/>
      <c r="L480" s="170"/>
      <c r="M480" s="168"/>
      <c r="N480" s="168"/>
      <c r="O480" s="168"/>
      <c r="P480" s="170"/>
      <c r="Q480" s="168"/>
      <c r="R480" s="170"/>
      <c r="S480" s="168"/>
      <c r="T480" s="170"/>
      <c r="U480" s="98"/>
      <c r="V480" s="98"/>
      <c r="W480" s="98"/>
      <c r="X480" s="98"/>
      <c r="Y480" s="98"/>
      <c r="Z480" s="98"/>
    </row>
    <row r="481" spans="1:26" ht="18.75" customHeight="1">
      <c r="A481" s="98"/>
      <c r="B481" s="98"/>
      <c r="C481" s="98"/>
      <c r="D481" s="98"/>
      <c r="E481" s="168"/>
      <c r="F481" s="168"/>
      <c r="G481" s="169"/>
      <c r="H481" s="168"/>
      <c r="I481" s="168"/>
      <c r="J481" s="168"/>
      <c r="K481" s="170"/>
      <c r="L481" s="170"/>
      <c r="M481" s="168"/>
      <c r="N481" s="168"/>
      <c r="O481" s="168"/>
      <c r="P481" s="170"/>
      <c r="Q481" s="168"/>
      <c r="R481" s="170"/>
      <c r="S481" s="168"/>
      <c r="T481" s="170"/>
      <c r="U481" s="98"/>
      <c r="V481" s="98"/>
      <c r="W481" s="98"/>
      <c r="X481" s="98"/>
      <c r="Y481" s="98"/>
      <c r="Z481" s="98"/>
    </row>
    <row r="482" spans="1:26" ht="18.75" customHeight="1">
      <c r="A482" s="98"/>
      <c r="B482" s="98"/>
      <c r="C482" s="98"/>
      <c r="D482" s="98"/>
      <c r="E482" s="168"/>
      <c r="F482" s="168"/>
      <c r="G482" s="169"/>
      <c r="H482" s="168"/>
      <c r="I482" s="168"/>
      <c r="J482" s="168"/>
      <c r="K482" s="170"/>
      <c r="L482" s="170"/>
      <c r="M482" s="168"/>
      <c r="N482" s="168"/>
      <c r="O482" s="168"/>
      <c r="P482" s="170"/>
      <c r="Q482" s="168"/>
      <c r="R482" s="170"/>
      <c r="S482" s="168"/>
      <c r="T482" s="170"/>
      <c r="U482" s="98"/>
      <c r="V482" s="98"/>
      <c r="W482" s="98"/>
      <c r="X482" s="98"/>
      <c r="Y482" s="98"/>
      <c r="Z482" s="98"/>
    </row>
    <row r="483" spans="1:26" ht="18.75" customHeight="1">
      <c r="A483" s="98"/>
      <c r="B483" s="98"/>
      <c r="C483" s="98"/>
      <c r="D483" s="98"/>
      <c r="E483" s="168"/>
      <c r="F483" s="168"/>
      <c r="G483" s="169"/>
      <c r="H483" s="168"/>
      <c r="I483" s="168"/>
      <c r="J483" s="168"/>
      <c r="K483" s="170"/>
      <c r="L483" s="170"/>
      <c r="M483" s="168"/>
      <c r="N483" s="168"/>
      <c r="O483" s="168"/>
      <c r="P483" s="170"/>
      <c r="Q483" s="168"/>
      <c r="R483" s="170"/>
      <c r="S483" s="168"/>
      <c r="T483" s="170"/>
      <c r="U483" s="98"/>
      <c r="V483" s="98"/>
      <c r="W483" s="98"/>
      <c r="X483" s="98"/>
      <c r="Y483" s="98"/>
      <c r="Z483" s="98"/>
    </row>
    <row r="484" spans="1:26" ht="18.75" customHeight="1">
      <c r="A484" s="98"/>
      <c r="B484" s="98"/>
      <c r="C484" s="98"/>
      <c r="D484" s="98"/>
      <c r="E484" s="168"/>
      <c r="F484" s="168"/>
      <c r="G484" s="169"/>
      <c r="H484" s="168"/>
      <c r="I484" s="168"/>
      <c r="J484" s="168"/>
      <c r="K484" s="170"/>
      <c r="L484" s="170"/>
      <c r="M484" s="168"/>
      <c r="N484" s="168"/>
      <c r="O484" s="168"/>
      <c r="P484" s="170"/>
      <c r="Q484" s="168"/>
      <c r="R484" s="170"/>
      <c r="S484" s="168"/>
      <c r="T484" s="170"/>
      <c r="U484" s="98"/>
      <c r="V484" s="98"/>
      <c r="W484" s="98"/>
      <c r="X484" s="98"/>
      <c r="Y484" s="98"/>
      <c r="Z484" s="98"/>
    </row>
    <row r="485" spans="1:26" ht="18.75" customHeight="1">
      <c r="A485" s="98"/>
      <c r="B485" s="98"/>
      <c r="C485" s="98"/>
      <c r="D485" s="98"/>
      <c r="E485" s="168"/>
      <c r="F485" s="168"/>
      <c r="G485" s="169"/>
      <c r="H485" s="168"/>
      <c r="I485" s="168"/>
      <c r="J485" s="168"/>
      <c r="K485" s="170"/>
      <c r="L485" s="170"/>
      <c r="M485" s="168"/>
      <c r="N485" s="168"/>
      <c r="O485" s="168"/>
      <c r="P485" s="170"/>
      <c r="Q485" s="168"/>
      <c r="R485" s="170"/>
      <c r="S485" s="168"/>
      <c r="T485" s="170"/>
      <c r="U485" s="98"/>
      <c r="V485" s="98"/>
      <c r="W485" s="98"/>
      <c r="X485" s="98"/>
      <c r="Y485" s="98"/>
      <c r="Z485" s="98"/>
    </row>
    <row r="486" spans="1:26" ht="18.75" customHeight="1">
      <c r="A486" s="98"/>
      <c r="B486" s="98"/>
      <c r="C486" s="98"/>
      <c r="D486" s="98"/>
      <c r="E486" s="168"/>
      <c r="F486" s="168"/>
      <c r="G486" s="169"/>
      <c r="H486" s="168"/>
      <c r="I486" s="168"/>
      <c r="J486" s="168"/>
      <c r="K486" s="170"/>
      <c r="L486" s="170"/>
      <c r="M486" s="168"/>
      <c r="N486" s="168"/>
      <c r="O486" s="168"/>
      <c r="P486" s="170"/>
      <c r="Q486" s="168"/>
      <c r="R486" s="170"/>
      <c r="S486" s="168"/>
      <c r="T486" s="170"/>
      <c r="U486" s="98"/>
      <c r="V486" s="98"/>
      <c r="W486" s="98"/>
      <c r="X486" s="98"/>
      <c r="Y486" s="98"/>
      <c r="Z486" s="98"/>
    </row>
    <row r="487" spans="1:26" ht="18.75" customHeight="1">
      <c r="A487" s="98"/>
      <c r="B487" s="98"/>
      <c r="C487" s="98"/>
      <c r="D487" s="98"/>
      <c r="E487" s="168"/>
      <c r="F487" s="168"/>
      <c r="G487" s="169"/>
      <c r="H487" s="168"/>
      <c r="I487" s="168"/>
      <c r="J487" s="168"/>
      <c r="K487" s="170"/>
      <c r="L487" s="170"/>
      <c r="M487" s="168"/>
      <c r="N487" s="168"/>
      <c r="O487" s="168"/>
      <c r="P487" s="170"/>
      <c r="Q487" s="168"/>
      <c r="R487" s="170"/>
      <c r="S487" s="168"/>
      <c r="T487" s="170"/>
      <c r="U487" s="98"/>
      <c r="V487" s="98"/>
      <c r="W487" s="98"/>
      <c r="X487" s="98"/>
      <c r="Y487" s="98"/>
      <c r="Z487" s="98"/>
    </row>
    <row r="488" spans="1:26" ht="18.75" customHeight="1">
      <c r="A488" s="98"/>
      <c r="B488" s="98"/>
      <c r="C488" s="98"/>
      <c r="D488" s="98"/>
      <c r="E488" s="168"/>
      <c r="F488" s="168"/>
      <c r="G488" s="169"/>
      <c r="H488" s="168"/>
      <c r="I488" s="168"/>
      <c r="J488" s="168"/>
      <c r="K488" s="170"/>
      <c r="L488" s="170"/>
      <c r="M488" s="168"/>
      <c r="N488" s="168"/>
      <c r="O488" s="168"/>
      <c r="P488" s="170"/>
      <c r="Q488" s="168"/>
      <c r="R488" s="170"/>
      <c r="S488" s="168"/>
      <c r="T488" s="170"/>
      <c r="U488" s="98"/>
      <c r="V488" s="98"/>
      <c r="W488" s="98"/>
      <c r="X488" s="98"/>
      <c r="Y488" s="98"/>
      <c r="Z488" s="98"/>
    </row>
    <row r="489" spans="1:26" ht="18.75" customHeight="1">
      <c r="A489" s="98"/>
      <c r="B489" s="98"/>
      <c r="C489" s="98"/>
      <c r="D489" s="98"/>
      <c r="E489" s="168"/>
      <c r="F489" s="168"/>
      <c r="G489" s="169"/>
      <c r="H489" s="168"/>
      <c r="I489" s="168"/>
      <c r="J489" s="168"/>
      <c r="K489" s="170"/>
      <c r="L489" s="170"/>
      <c r="M489" s="168"/>
      <c r="N489" s="168"/>
      <c r="O489" s="168"/>
      <c r="P489" s="170"/>
      <c r="Q489" s="168"/>
      <c r="R489" s="170"/>
      <c r="S489" s="168"/>
      <c r="T489" s="170"/>
      <c r="U489" s="98"/>
      <c r="V489" s="98"/>
      <c r="W489" s="98"/>
      <c r="X489" s="98"/>
      <c r="Y489" s="98"/>
      <c r="Z489" s="98"/>
    </row>
    <row r="490" spans="1:26" ht="18.75" customHeight="1">
      <c r="A490" s="98"/>
      <c r="B490" s="98"/>
      <c r="C490" s="98"/>
      <c r="D490" s="98"/>
      <c r="E490" s="168"/>
      <c r="F490" s="168"/>
      <c r="G490" s="169"/>
      <c r="H490" s="168"/>
      <c r="I490" s="168"/>
      <c r="J490" s="168"/>
      <c r="K490" s="170"/>
      <c r="L490" s="170"/>
      <c r="M490" s="168"/>
      <c r="N490" s="168"/>
      <c r="O490" s="168"/>
      <c r="P490" s="170"/>
      <c r="Q490" s="168"/>
      <c r="R490" s="170"/>
      <c r="S490" s="168"/>
      <c r="T490" s="170"/>
      <c r="U490" s="98"/>
      <c r="V490" s="98"/>
      <c r="W490" s="98"/>
      <c r="X490" s="98"/>
      <c r="Y490" s="98"/>
      <c r="Z490" s="98"/>
    </row>
    <row r="491" spans="1:26" ht="18.75" customHeight="1">
      <c r="A491" s="98"/>
      <c r="B491" s="98"/>
      <c r="C491" s="98"/>
      <c r="D491" s="98"/>
      <c r="E491" s="168"/>
      <c r="F491" s="168"/>
      <c r="G491" s="169"/>
      <c r="H491" s="168"/>
      <c r="I491" s="168"/>
      <c r="J491" s="168"/>
      <c r="K491" s="170"/>
      <c r="L491" s="170"/>
      <c r="M491" s="168"/>
      <c r="N491" s="168"/>
      <c r="O491" s="168"/>
      <c r="P491" s="170"/>
      <c r="Q491" s="168"/>
      <c r="R491" s="170"/>
      <c r="S491" s="168"/>
      <c r="T491" s="170"/>
      <c r="U491" s="98"/>
      <c r="V491" s="98"/>
      <c r="W491" s="98"/>
      <c r="X491" s="98"/>
      <c r="Y491" s="98"/>
      <c r="Z491" s="98"/>
    </row>
    <row r="492" spans="1:26" ht="18.75" customHeight="1">
      <c r="A492" s="98"/>
      <c r="B492" s="98"/>
      <c r="C492" s="98"/>
      <c r="D492" s="98"/>
      <c r="E492" s="168"/>
      <c r="F492" s="168"/>
      <c r="G492" s="169"/>
      <c r="H492" s="168"/>
      <c r="I492" s="168"/>
      <c r="J492" s="168"/>
      <c r="K492" s="170"/>
      <c r="L492" s="170"/>
      <c r="M492" s="168"/>
      <c r="N492" s="168"/>
      <c r="O492" s="168"/>
      <c r="P492" s="170"/>
      <c r="Q492" s="168"/>
      <c r="R492" s="170"/>
      <c r="S492" s="168"/>
      <c r="T492" s="170"/>
      <c r="U492" s="98"/>
      <c r="V492" s="98"/>
      <c r="W492" s="98"/>
      <c r="X492" s="98"/>
      <c r="Y492" s="98"/>
      <c r="Z492" s="98"/>
    </row>
    <row r="493" spans="1:26" ht="18.75" customHeight="1">
      <c r="A493" s="98"/>
      <c r="B493" s="98"/>
      <c r="C493" s="98"/>
      <c r="D493" s="98"/>
      <c r="E493" s="168"/>
      <c r="F493" s="168"/>
      <c r="G493" s="169"/>
      <c r="H493" s="168"/>
      <c r="I493" s="168"/>
      <c r="J493" s="168"/>
      <c r="K493" s="170"/>
      <c r="L493" s="170"/>
      <c r="M493" s="168"/>
      <c r="N493" s="168"/>
      <c r="O493" s="168"/>
      <c r="P493" s="170"/>
      <c r="Q493" s="168"/>
      <c r="R493" s="170"/>
      <c r="S493" s="168"/>
      <c r="T493" s="170"/>
      <c r="U493" s="98"/>
      <c r="V493" s="98"/>
      <c r="W493" s="98"/>
      <c r="X493" s="98"/>
      <c r="Y493" s="98"/>
      <c r="Z493" s="98"/>
    </row>
    <row r="494" spans="1:26" ht="18.75" customHeight="1">
      <c r="A494" s="98"/>
      <c r="B494" s="98"/>
      <c r="C494" s="98"/>
      <c r="D494" s="98"/>
      <c r="E494" s="168"/>
      <c r="F494" s="168"/>
      <c r="G494" s="169"/>
      <c r="H494" s="168"/>
      <c r="I494" s="168"/>
      <c r="J494" s="168"/>
      <c r="K494" s="170"/>
      <c r="L494" s="170"/>
      <c r="M494" s="168"/>
      <c r="N494" s="168"/>
      <c r="O494" s="168"/>
      <c r="P494" s="170"/>
      <c r="Q494" s="168"/>
      <c r="R494" s="170"/>
      <c r="S494" s="168"/>
      <c r="T494" s="170"/>
      <c r="U494" s="98"/>
      <c r="V494" s="98"/>
      <c r="W494" s="98"/>
      <c r="X494" s="98"/>
      <c r="Y494" s="98"/>
      <c r="Z494" s="98"/>
    </row>
    <row r="495" spans="1:26" ht="18.75" customHeight="1">
      <c r="A495" s="98"/>
      <c r="B495" s="98"/>
      <c r="C495" s="98"/>
      <c r="D495" s="98"/>
      <c r="E495" s="168"/>
      <c r="F495" s="168"/>
      <c r="G495" s="169"/>
      <c r="H495" s="168"/>
      <c r="I495" s="168"/>
      <c r="J495" s="168"/>
      <c r="K495" s="170"/>
      <c r="L495" s="170"/>
      <c r="M495" s="168"/>
      <c r="N495" s="168"/>
      <c r="O495" s="168"/>
      <c r="P495" s="170"/>
      <c r="Q495" s="168"/>
      <c r="R495" s="170"/>
      <c r="S495" s="168"/>
      <c r="T495" s="170"/>
      <c r="U495" s="98"/>
      <c r="V495" s="98"/>
      <c r="W495" s="98"/>
      <c r="X495" s="98"/>
      <c r="Y495" s="98"/>
      <c r="Z495" s="98"/>
    </row>
    <row r="496" spans="1:26" ht="18.75" customHeight="1">
      <c r="A496" s="98"/>
      <c r="B496" s="98"/>
      <c r="C496" s="98"/>
      <c r="D496" s="98"/>
      <c r="E496" s="168"/>
      <c r="F496" s="168"/>
      <c r="G496" s="169"/>
      <c r="H496" s="168"/>
      <c r="I496" s="168"/>
      <c r="J496" s="168"/>
      <c r="K496" s="170"/>
      <c r="L496" s="170"/>
      <c r="M496" s="168"/>
      <c r="N496" s="168"/>
      <c r="O496" s="168"/>
      <c r="P496" s="170"/>
      <c r="Q496" s="168"/>
      <c r="R496" s="170"/>
      <c r="S496" s="168"/>
      <c r="T496" s="170"/>
      <c r="U496" s="98"/>
      <c r="V496" s="98"/>
      <c r="W496" s="98"/>
      <c r="X496" s="98"/>
      <c r="Y496" s="98"/>
      <c r="Z496" s="98"/>
    </row>
    <row r="497" spans="1:26" ht="18.75" customHeight="1">
      <c r="A497" s="98"/>
      <c r="B497" s="98"/>
      <c r="C497" s="98"/>
      <c r="D497" s="98"/>
      <c r="E497" s="168"/>
      <c r="F497" s="168"/>
      <c r="G497" s="169"/>
      <c r="H497" s="168"/>
      <c r="I497" s="168"/>
      <c r="J497" s="168"/>
      <c r="K497" s="170"/>
      <c r="L497" s="170"/>
      <c r="M497" s="168"/>
      <c r="N497" s="168"/>
      <c r="O497" s="168"/>
      <c r="P497" s="170"/>
      <c r="Q497" s="168"/>
      <c r="R497" s="170"/>
      <c r="S497" s="168"/>
      <c r="T497" s="170"/>
      <c r="U497" s="98"/>
      <c r="V497" s="98"/>
      <c r="W497" s="98"/>
      <c r="X497" s="98"/>
      <c r="Y497" s="98"/>
      <c r="Z497" s="98"/>
    </row>
    <row r="498" spans="1:26" ht="18.75" customHeight="1">
      <c r="A498" s="98"/>
      <c r="B498" s="98"/>
      <c r="C498" s="98"/>
      <c r="D498" s="98"/>
      <c r="E498" s="168"/>
      <c r="F498" s="168"/>
      <c r="G498" s="169"/>
      <c r="H498" s="168"/>
      <c r="I498" s="168"/>
      <c r="J498" s="168"/>
      <c r="K498" s="170"/>
      <c r="L498" s="170"/>
      <c r="M498" s="168"/>
      <c r="N498" s="168"/>
      <c r="O498" s="168"/>
      <c r="P498" s="170"/>
      <c r="Q498" s="168"/>
      <c r="R498" s="170"/>
      <c r="S498" s="168"/>
      <c r="T498" s="170"/>
      <c r="U498" s="98"/>
      <c r="V498" s="98"/>
      <c r="W498" s="98"/>
      <c r="X498" s="98"/>
      <c r="Y498" s="98"/>
      <c r="Z498" s="98"/>
    </row>
    <row r="499" spans="1:26" ht="18.75" customHeight="1">
      <c r="A499" s="98"/>
      <c r="B499" s="98"/>
      <c r="C499" s="98"/>
      <c r="D499" s="98"/>
      <c r="E499" s="168"/>
      <c r="F499" s="168"/>
      <c r="G499" s="169"/>
      <c r="H499" s="168"/>
      <c r="I499" s="168"/>
      <c r="J499" s="168"/>
      <c r="K499" s="170"/>
      <c r="L499" s="170"/>
      <c r="M499" s="168"/>
      <c r="N499" s="168"/>
      <c r="O499" s="168"/>
      <c r="P499" s="170"/>
      <c r="Q499" s="168"/>
      <c r="R499" s="170"/>
      <c r="S499" s="168"/>
      <c r="T499" s="170"/>
      <c r="U499" s="98"/>
      <c r="V499" s="98"/>
      <c r="W499" s="98"/>
      <c r="X499" s="98"/>
      <c r="Y499" s="98"/>
      <c r="Z499" s="98"/>
    </row>
    <row r="500" spans="1:26" ht="18.75" customHeight="1">
      <c r="A500" s="98"/>
      <c r="B500" s="98"/>
      <c r="C500" s="98"/>
      <c r="D500" s="98"/>
      <c r="E500" s="168"/>
      <c r="F500" s="168"/>
      <c r="G500" s="169"/>
      <c r="H500" s="168"/>
      <c r="I500" s="168"/>
      <c r="J500" s="168"/>
      <c r="K500" s="170"/>
      <c r="L500" s="170"/>
      <c r="M500" s="168"/>
      <c r="N500" s="168"/>
      <c r="O500" s="168"/>
      <c r="P500" s="170"/>
      <c r="Q500" s="168"/>
      <c r="R500" s="170"/>
      <c r="S500" s="168"/>
      <c r="T500" s="170"/>
      <c r="U500" s="98"/>
      <c r="V500" s="98"/>
      <c r="W500" s="98"/>
      <c r="X500" s="98"/>
      <c r="Y500" s="98"/>
      <c r="Z500" s="98"/>
    </row>
    <row r="501" spans="1:26" ht="18.75" customHeight="1">
      <c r="A501" s="98"/>
      <c r="B501" s="98"/>
      <c r="C501" s="98"/>
      <c r="D501" s="98"/>
      <c r="E501" s="168"/>
      <c r="F501" s="168"/>
      <c r="G501" s="169"/>
      <c r="H501" s="168"/>
      <c r="I501" s="168"/>
      <c r="J501" s="168"/>
      <c r="K501" s="170"/>
      <c r="L501" s="170"/>
      <c r="M501" s="168"/>
      <c r="N501" s="168"/>
      <c r="O501" s="168"/>
      <c r="P501" s="170"/>
      <c r="Q501" s="168"/>
      <c r="R501" s="170"/>
      <c r="S501" s="168"/>
      <c r="T501" s="170"/>
      <c r="U501" s="98"/>
      <c r="V501" s="98"/>
      <c r="W501" s="98"/>
      <c r="X501" s="98"/>
      <c r="Y501" s="98"/>
      <c r="Z501" s="98"/>
    </row>
    <row r="502" spans="1:26" ht="18.75" customHeight="1">
      <c r="A502" s="98"/>
      <c r="B502" s="98"/>
      <c r="C502" s="98"/>
      <c r="D502" s="98"/>
      <c r="E502" s="168"/>
      <c r="F502" s="168"/>
      <c r="G502" s="169"/>
      <c r="H502" s="168"/>
      <c r="I502" s="168"/>
      <c r="J502" s="168"/>
      <c r="K502" s="170"/>
      <c r="L502" s="170"/>
      <c r="M502" s="168"/>
      <c r="N502" s="168"/>
      <c r="O502" s="168"/>
      <c r="P502" s="170"/>
      <c r="Q502" s="168"/>
      <c r="R502" s="170"/>
      <c r="S502" s="168"/>
      <c r="T502" s="170"/>
      <c r="U502" s="98"/>
      <c r="V502" s="98"/>
      <c r="W502" s="98"/>
      <c r="X502" s="98"/>
      <c r="Y502" s="98"/>
      <c r="Z502" s="98"/>
    </row>
    <row r="503" spans="1:26" ht="18.75" customHeight="1">
      <c r="A503" s="98"/>
      <c r="B503" s="98"/>
      <c r="C503" s="98"/>
      <c r="D503" s="98"/>
      <c r="E503" s="168"/>
      <c r="F503" s="168"/>
      <c r="G503" s="169"/>
      <c r="H503" s="168"/>
      <c r="I503" s="168"/>
      <c r="J503" s="168"/>
      <c r="K503" s="170"/>
      <c r="L503" s="170"/>
      <c r="M503" s="168"/>
      <c r="N503" s="168"/>
      <c r="O503" s="168"/>
      <c r="P503" s="170"/>
      <c r="Q503" s="168"/>
      <c r="R503" s="170"/>
      <c r="S503" s="168"/>
      <c r="T503" s="170"/>
      <c r="U503" s="98"/>
      <c r="V503" s="98"/>
      <c r="W503" s="98"/>
      <c r="X503" s="98"/>
      <c r="Y503" s="98"/>
      <c r="Z503" s="98"/>
    </row>
    <row r="504" spans="1:26" ht="18.75" customHeight="1">
      <c r="A504" s="98"/>
      <c r="B504" s="98"/>
      <c r="C504" s="98"/>
      <c r="D504" s="98"/>
      <c r="E504" s="168"/>
      <c r="F504" s="168"/>
      <c r="G504" s="169"/>
      <c r="H504" s="168"/>
      <c r="I504" s="168"/>
      <c r="J504" s="168"/>
      <c r="K504" s="170"/>
      <c r="L504" s="170"/>
      <c r="M504" s="168"/>
      <c r="N504" s="168"/>
      <c r="O504" s="168"/>
      <c r="P504" s="170"/>
      <c r="Q504" s="168"/>
      <c r="R504" s="170"/>
      <c r="S504" s="168"/>
      <c r="T504" s="170"/>
      <c r="U504" s="98"/>
      <c r="V504" s="98"/>
      <c r="W504" s="98"/>
      <c r="X504" s="98"/>
      <c r="Y504" s="98"/>
      <c r="Z504" s="98"/>
    </row>
    <row r="505" spans="1:26" ht="18.75" customHeight="1">
      <c r="A505" s="98"/>
      <c r="B505" s="98"/>
      <c r="C505" s="98"/>
      <c r="D505" s="98"/>
      <c r="E505" s="168"/>
      <c r="F505" s="168"/>
      <c r="G505" s="169"/>
      <c r="H505" s="168"/>
      <c r="I505" s="168"/>
      <c r="J505" s="168"/>
      <c r="K505" s="170"/>
      <c r="L505" s="170"/>
      <c r="M505" s="168"/>
      <c r="N505" s="168"/>
      <c r="O505" s="168"/>
      <c r="P505" s="170"/>
      <c r="Q505" s="168"/>
      <c r="R505" s="170"/>
      <c r="S505" s="168"/>
      <c r="T505" s="170"/>
      <c r="U505" s="98"/>
      <c r="V505" s="98"/>
      <c r="W505" s="98"/>
      <c r="X505" s="98"/>
      <c r="Y505" s="98"/>
      <c r="Z505" s="98"/>
    </row>
    <row r="506" spans="1:26" ht="18.75" customHeight="1">
      <c r="A506" s="98"/>
      <c r="B506" s="98"/>
      <c r="C506" s="98"/>
      <c r="D506" s="98"/>
      <c r="E506" s="168"/>
      <c r="F506" s="168"/>
      <c r="G506" s="169"/>
      <c r="H506" s="168"/>
      <c r="I506" s="168"/>
      <c r="J506" s="168"/>
      <c r="K506" s="170"/>
      <c r="L506" s="170"/>
      <c r="M506" s="168"/>
      <c r="N506" s="168"/>
      <c r="O506" s="168"/>
      <c r="P506" s="170"/>
      <c r="Q506" s="168"/>
      <c r="R506" s="170"/>
      <c r="S506" s="168"/>
      <c r="T506" s="170"/>
      <c r="U506" s="98"/>
      <c r="V506" s="98"/>
      <c r="W506" s="98"/>
      <c r="X506" s="98"/>
      <c r="Y506" s="98"/>
      <c r="Z506" s="98"/>
    </row>
    <row r="507" spans="1:26" ht="18.75" customHeight="1">
      <c r="A507" s="98"/>
      <c r="B507" s="98"/>
      <c r="C507" s="98"/>
      <c r="D507" s="98"/>
      <c r="E507" s="168"/>
      <c r="F507" s="168"/>
      <c r="G507" s="169"/>
      <c r="H507" s="168"/>
      <c r="I507" s="168"/>
      <c r="J507" s="168"/>
      <c r="K507" s="170"/>
      <c r="L507" s="170"/>
      <c r="M507" s="168"/>
      <c r="N507" s="168"/>
      <c r="O507" s="168"/>
      <c r="P507" s="170"/>
      <c r="Q507" s="168"/>
      <c r="R507" s="170"/>
      <c r="S507" s="168"/>
      <c r="T507" s="170"/>
      <c r="U507" s="98"/>
      <c r="V507" s="98"/>
      <c r="W507" s="98"/>
      <c r="X507" s="98"/>
      <c r="Y507" s="98"/>
      <c r="Z507" s="98"/>
    </row>
    <row r="508" spans="1:26" ht="18.75" customHeight="1">
      <c r="A508" s="98"/>
      <c r="B508" s="98"/>
      <c r="C508" s="98"/>
      <c r="D508" s="98"/>
      <c r="E508" s="168"/>
      <c r="F508" s="168"/>
      <c r="G508" s="169"/>
      <c r="H508" s="168"/>
      <c r="I508" s="168"/>
      <c r="J508" s="168"/>
      <c r="K508" s="170"/>
      <c r="L508" s="170"/>
      <c r="M508" s="168"/>
      <c r="N508" s="168"/>
      <c r="O508" s="168"/>
      <c r="P508" s="170"/>
      <c r="Q508" s="168"/>
      <c r="R508" s="170"/>
      <c r="S508" s="168"/>
      <c r="T508" s="170"/>
      <c r="U508" s="98"/>
      <c r="V508" s="98"/>
      <c r="W508" s="98"/>
      <c r="X508" s="98"/>
      <c r="Y508" s="98"/>
      <c r="Z508" s="98"/>
    </row>
    <row r="509" spans="1:26" ht="18.75" customHeight="1">
      <c r="A509" s="98"/>
      <c r="B509" s="98"/>
      <c r="C509" s="98"/>
      <c r="D509" s="98"/>
      <c r="E509" s="168"/>
      <c r="F509" s="168"/>
      <c r="G509" s="169"/>
      <c r="H509" s="168"/>
      <c r="I509" s="168"/>
      <c r="J509" s="168"/>
      <c r="K509" s="170"/>
      <c r="L509" s="170"/>
      <c r="M509" s="168"/>
      <c r="N509" s="168"/>
      <c r="O509" s="168"/>
      <c r="P509" s="170"/>
      <c r="Q509" s="168"/>
      <c r="R509" s="170"/>
      <c r="S509" s="168"/>
      <c r="T509" s="170"/>
      <c r="U509" s="98"/>
      <c r="V509" s="98"/>
      <c r="W509" s="98"/>
      <c r="X509" s="98"/>
      <c r="Y509" s="98"/>
      <c r="Z509" s="98"/>
    </row>
    <row r="510" spans="1:26" ht="18.75" customHeight="1">
      <c r="A510" s="98"/>
      <c r="B510" s="98"/>
      <c r="C510" s="98"/>
      <c r="D510" s="98"/>
      <c r="E510" s="168"/>
      <c r="F510" s="168"/>
      <c r="G510" s="169"/>
      <c r="H510" s="168"/>
      <c r="I510" s="168"/>
      <c r="J510" s="168"/>
      <c r="K510" s="170"/>
      <c r="L510" s="170"/>
      <c r="M510" s="168"/>
      <c r="N510" s="168"/>
      <c r="O510" s="168"/>
      <c r="P510" s="170"/>
      <c r="Q510" s="168"/>
      <c r="R510" s="170"/>
      <c r="S510" s="168"/>
      <c r="T510" s="170"/>
      <c r="U510" s="98"/>
      <c r="V510" s="98"/>
      <c r="W510" s="98"/>
      <c r="X510" s="98"/>
      <c r="Y510" s="98"/>
      <c r="Z510" s="98"/>
    </row>
    <row r="511" spans="1:26" ht="18.75" customHeight="1">
      <c r="A511" s="98"/>
      <c r="B511" s="98"/>
      <c r="C511" s="98"/>
      <c r="D511" s="98"/>
      <c r="E511" s="168"/>
      <c r="F511" s="168"/>
      <c r="G511" s="169"/>
      <c r="H511" s="168"/>
      <c r="I511" s="168"/>
      <c r="J511" s="168"/>
      <c r="K511" s="170"/>
      <c r="L511" s="170"/>
      <c r="M511" s="168"/>
      <c r="N511" s="168"/>
      <c r="O511" s="168"/>
      <c r="P511" s="170"/>
      <c r="Q511" s="168"/>
      <c r="R511" s="170"/>
      <c r="S511" s="168"/>
      <c r="T511" s="170"/>
      <c r="U511" s="98"/>
      <c r="V511" s="98"/>
      <c r="W511" s="98"/>
      <c r="X511" s="98"/>
      <c r="Y511" s="98"/>
      <c r="Z511" s="98"/>
    </row>
    <row r="512" spans="1:26" ht="18.75" customHeight="1">
      <c r="A512" s="98"/>
      <c r="B512" s="98"/>
      <c r="C512" s="98"/>
      <c r="D512" s="98"/>
      <c r="E512" s="168"/>
      <c r="F512" s="168"/>
      <c r="G512" s="169"/>
      <c r="H512" s="168"/>
      <c r="I512" s="168"/>
      <c r="J512" s="168"/>
      <c r="K512" s="170"/>
      <c r="L512" s="170"/>
      <c r="M512" s="168"/>
      <c r="N512" s="168"/>
      <c r="O512" s="168"/>
      <c r="P512" s="170"/>
      <c r="Q512" s="168"/>
      <c r="R512" s="170"/>
      <c r="S512" s="168"/>
      <c r="T512" s="170"/>
      <c r="U512" s="98"/>
      <c r="V512" s="98"/>
      <c r="W512" s="98"/>
      <c r="X512" s="98"/>
      <c r="Y512" s="98"/>
      <c r="Z512" s="98"/>
    </row>
    <row r="513" spans="1:26" ht="18.75" customHeight="1">
      <c r="A513" s="98"/>
      <c r="B513" s="98"/>
      <c r="C513" s="98"/>
      <c r="D513" s="98"/>
      <c r="E513" s="168"/>
      <c r="F513" s="168"/>
      <c r="G513" s="169"/>
      <c r="H513" s="168"/>
      <c r="I513" s="168"/>
      <c r="J513" s="168"/>
      <c r="K513" s="170"/>
      <c r="L513" s="170"/>
      <c r="M513" s="168"/>
      <c r="N513" s="168"/>
      <c r="O513" s="168"/>
      <c r="P513" s="170"/>
      <c r="Q513" s="168"/>
      <c r="R513" s="170"/>
      <c r="S513" s="168"/>
      <c r="T513" s="170"/>
      <c r="U513" s="98"/>
      <c r="V513" s="98"/>
      <c r="W513" s="98"/>
      <c r="X513" s="98"/>
      <c r="Y513" s="98"/>
      <c r="Z513" s="98"/>
    </row>
    <row r="514" spans="1:26" ht="18.75" customHeight="1">
      <c r="A514" s="98"/>
      <c r="B514" s="98"/>
      <c r="C514" s="98"/>
      <c r="D514" s="98"/>
      <c r="E514" s="168"/>
      <c r="F514" s="168"/>
      <c r="G514" s="169"/>
      <c r="H514" s="168"/>
      <c r="I514" s="168"/>
      <c r="J514" s="168"/>
      <c r="K514" s="170"/>
      <c r="L514" s="170"/>
      <c r="M514" s="168"/>
      <c r="N514" s="168"/>
      <c r="O514" s="168"/>
      <c r="P514" s="170"/>
      <c r="Q514" s="168"/>
      <c r="R514" s="170"/>
      <c r="S514" s="168"/>
      <c r="T514" s="170"/>
      <c r="U514" s="98"/>
      <c r="V514" s="98"/>
      <c r="W514" s="98"/>
      <c r="X514" s="98"/>
      <c r="Y514" s="98"/>
      <c r="Z514" s="98"/>
    </row>
    <row r="515" spans="1:26" ht="18.75" customHeight="1">
      <c r="A515" s="98"/>
      <c r="B515" s="98"/>
      <c r="C515" s="98"/>
      <c r="D515" s="98"/>
      <c r="E515" s="168"/>
      <c r="F515" s="168"/>
      <c r="G515" s="169"/>
      <c r="H515" s="168"/>
      <c r="I515" s="168"/>
      <c r="J515" s="168"/>
      <c r="K515" s="170"/>
      <c r="L515" s="170"/>
      <c r="M515" s="168"/>
      <c r="N515" s="168"/>
      <c r="O515" s="168"/>
      <c r="P515" s="170"/>
      <c r="Q515" s="168"/>
      <c r="R515" s="170"/>
      <c r="S515" s="168"/>
      <c r="T515" s="170"/>
      <c r="U515" s="98"/>
      <c r="V515" s="98"/>
      <c r="W515" s="98"/>
      <c r="X515" s="98"/>
      <c r="Y515" s="98"/>
      <c r="Z515" s="98"/>
    </row>
    <row r="516" spans="1:26" ht="18.75" customHeight="1">
      <c r="A516" s="98"/>
      <c r="B516" s="98"/>
      <c r="C516" s="98"/>
      <c r="D516" s="98"/>
      <c r="E516" s="168"/>
      <c r="F516" s="168"/>
      <c r="G516" s="169"/>
      <c r="H516" s="168"/>
      <c r="I516" s="168"/>
      <c r="J516" s="168"/>
      <c r="K516" s="170"/>
      <c r="L516" s="170"/>
      <c r="M516" s="168"/>
      <c r="N516" s="168"/>
      <c r="O516" s="168"/>
      <c r="P516" s="170"/>
      <c r="Q516" s="168"/>
      <c r="R516" s="170"/>
      <c r="S516" s="168"/>
      <c r="T516" s="170"/>
      <c r="U516" s="98"/>
      <c r="V516" s="98"/>
      <c r="W516" s="98"/>
      <c r="X516" s="98"/>
      <c r="Y516" s="98"/>
      <c r="Z516" s="98"/>
    </row>
    <row r="517" spans="1:26" ht="18.75" customHeight="1">
      <c r="A517" s="98"/>
      <c r="B517" s="98"/>
      <c r="C517" s="98"/>
      <c r="D517" s="98"/>
      <c r="E517" s="168"/>
      <c r="F517" s="168"/>
      <c r="G517" s="169"/>
      <c r="H517" s="168"/>
      <c r="I517" s="168"/>
      <c r="J517" s="168"/>
      <c r="K517" s="170"/>
      <c r="L517" s="170"/>
      <c r="M517" s="168"/>
      <c r="N517" s="168"/>
      <c r="O517" s="168"/>
      <c r="P517" s="170"/>
      <c r="Q517" s="168"/>
      <c r="R517" s="170"/>
      <c r="S517" s="168"/>
      <c r="T517" s="170"/>
      <c r="U517" s="98"/>
      <c r="V517" s="98"/>
      <c r="W517" s="98"/>
      <c r="X517" s="98"/>
      <c r="Y517" s="98"/>
      <c r="Z517" s="98"/>
    </row>
    <row r="518" spans="1:26" ht="18.75" customHeight="1">
      <c r="A518" s="98"/>
      <c r="B518" s="98"/>
      <c r="C518" s="98"/>
      <c r="D518" s="98"/>
      <c r="E518" s="168"/>
      <c r="F518" s="168"/>
      <c r="G518" s="169"/>
      <c r="H518" s="168"/>
      <c r="I518" s="168"/>
      <c r="J518" s="168"/>
      <c r="K518" s="170"/>
      <c r="L518" s="170"/>
      <c r="M518" s="168"/>
      <c r="N518" s="168"/>
      <c r="O518" s="168"/>
      <c r="P518" s="170"/>
      <c r="Q518" s="168"/>
      <c r="R518" s="170"/>
      <c r="S518" s="168"/>
      <c r="T518" s="170"/>
      <c r="U518" s="98"/>
      <c r="V518" s="98"/>
      <c r="W518" s="98"/>
      <c r="X518" s="98"/>
      <c r="Y518" s="98"/>
      <c r="Z518" s="98"/>
    </row>
    <row r="519" spans="1:26" ht="18.75" customHeight="1">
      <c r="A519" s="98"/>
      <c r="B519" s="98"/>
      <c r="C519" s="98"/>
      <c r="D519" s="98"/>
      <c r="E519" s="168"/>
      <c r="F519" s="168"/>
      <c r="G519" s="169"/>
      <c r="H519" s="168"/>
      <c r="I519" s="168"/>
      <c r="J519" s="168"/>
      <c r="K519" s="170"/>
      <c r="L519" s="170"/>
      <c r="M519" s="168"/>
      <c r="N519" s="168"/>
      <c r="O519" s="168"/>
      <c r="P519" s="170"/>
      <c r="Q519" s="168"/>
      <c r="R519" s="170"/>
      <c r="S519" s="168"/>
      <c r="T519" s="170"/>
      <c r="U519" s="98"/>
      <c r="V519" s="98"/>
      <c r="W519" s="98"/>
      <c r="X519" s="98"/>
      <c r="Y519" s="98"/>
      <c r="Z519" s="98"/>
    </row>
    <row r="520" spans="1:26" ht="18.75" customHeight="1">
      <c r="A520" s="98"/>
      <c r="B520" s="98"/>
      <c r="C520" s="98"/>
      <c r="D520" s="98"/>
      <c r="E520" s="168"/>
      <c r="F520" s="168"/>
      <c r="G520" s="169"/>
      <c r="H520" s="168"/>
      <c r="I520" s="168"/>
      <c r="J520" s="168"/>
      <c r="K520" s="170"/>
      <c r="L520" s="170"/>
      <c r="M520" s="168"/>
      <c r="N520" s="168"/>
      <c r="O520" s="168"/>
      <c r="P520" s="170"/>
      <c r="Q520" s="168"/>
      <c r="R520" s="170"/>
      <c r="S520" s="168"/>
      <c r="T520" s="170"/>
      <c r="U520" s="98"/>
      <c r="V520" s="98"/>
      <c r="W520" s="98"/>
      <c r="X520" s="98"/>
      <c r="Y520" s="98"/>
      <c r="Z520" s="98"/>
    </row>
    <row r="521" spans="1:26" ht="18.75" customHeight="1">
      <c r="A521" s="98"/>
      <c r="B521" s="98"/>
      <c r="C521" s="98"/>
      <c r="D521" s="98"/>
      <c r="E521" s="168"/>
      <c r="F521" s="168"/>
      <c r="G521" s="169"/>
      <c r="H521" s="168"/>
      <c r="I521" s="168"/>
      <c r="J521" s="168"/>
      <c r="K521" s="170"/>
      <c r="L521" s="170"/>
      <c r="M521" s="168"/>
      <c r="N521" s="168"/>
      <c r="O521" s="168"/>
      <c r="P521" s="170"/>
      <c r="Q521" s="168"/>
      <c r="R521" s="170"/>
      <c r="S521" s="168"/>
      <c r="T521" s="170"/>
      <c r="U521" s="98"/>
      <c r="V521" s="98"/>
      <c r="W521" s="98"/>
      <c r="X521" s="98"/>
      <c r="Y521" s="98"/>
      <c r="Z521" s="98"/>
    </row>
    <row r="522" spans="1:26" ht="18.75" customHeight="1">
      <c r="A522" s="98"/>
      <c r="B522" s="98"/>
      <c r="C522" s="98"/>
      <c r="D522" s="98"/>
      <c r="E522" s="168"/>
      <c r="F522" s="168"/>
      <c r="G522" s="169"/>
      <c r="H522" s="168"/>
      <c r="I522" s="168"/>
      <c r="J522" s="168"/>
      <c r="K522" s="170"/>
      <c r="L522" s="170"/>
      <c r="M522" s="168"/>
      <c r="N522" s="168"/>
      <c r="O522" s="168"/>
      <c r="P522" s="170"/>
      <c r="Q522" s="168"/>
      <c r="R522" s="170"/>
      <c r="S522" s="168"/>
      <c r="T522" s="170"/>
      <c r="U522" s="98"/>
      <c r="V522" s="98"/>
      <c r="W522" s="98"/>
      <c r="X522" s="98"/>
      <c r="Y522" s="98"/>
      <c r="Z522" s="98"/>
    </row>
    <row r="523" spans="1:26" ht="18.75" customHeight="1">
      <c r="A523" s="98"/>
      <c r="B523" s="98"/>
      <c r="C523" s="98"/>
      <c r="D523" s="98"/>
      <c r="E523" s="168"/>
      <c r="F523" s="168"/>
      <c r="G523" s="169"/>
      <c r="H523" s="168"/>
      <c r="I523" s="168"/>
      <c r="J523" s="168"/>
      <c r="K523" s="170"/>
      <c r="L523" s="170"/>
      <c r="M523" s="168"/>
      <c r="N523" s="168"/>
      <c r="O523" s="168"/>
      <c r="P523" s="170"/>
      <c r="Q523" s="168"/>
      <c r="R523" s="170"/>
      <c r="S523" s="168"/>
      <c r="T523" s="170"/>
      <c r="U523" s="98"/>
      <c r="V523" s="98"/>
      <c r="W523" s="98"/>
      <c r="X523" s="98"/>
      <c r="Y523" s="98"/>
      <c r="Z523" s="98"/>
    </row>
    <row r="524" spans="1:26" ht="18.75" customHeight="1">
      <c r="A524" s="98"/>
      <c r="B524" s="98"/>
      <c r="C524" s="98"/>
      <c r="D524" s="98"/>
      <c r="E524" s="168"/>
      <c r="F524" s="168"/>
      <c r="G524" s="169"/>
      <c r="H524" s="168"/>
      <c r="I524" s="168"/>
      <c r="J524" s="168"/>
      <c r="K524" s="170"/>
      <c r="L524" s="170"/>
      <c r="M524" s="168"/>
      <c r="N524" s="168"/>
      <c r="O524" s="168"/>
      <c r="P524" s="170"/>
      <c r="Q524" s="168"/>
      <c r="R524" s="170"/>
      <c r="S524" s="168"/>
      <c r="T524" s="170"/>
      <c r="U524" s="98"/>
      <c r="V524" s="98"/>
      <c r="W524" s="98"/>
      <c r="X524" s="98"/>
      <c r="Y524" s="98"/>
      <c r="Z524" s="98"/>
    </row>
    <row r="525" spans="1:26" ht="18.75" customHeight="1">
      <c r="A525" s="98"/>
      <c r="B525" s="98"/>
      <c r="C525" s="98"/>
      <c r="D525" s="98"/>
      <c r="E525" s="168"/>
      <c r="F525" s="168"/>
      <c r="G525" s="169"/>
      <c r="H525" s="168"/>
      <c r="I525" s="168"/>
      <c r="J525" s="168"/>
      <c r="K525" s="170"/>
      <c r="L525" s="170"/>
      <c r="M525" s="168"/>
      <c r="N525" s="168"/>
      <c r="O525" s="168"/>
      <c r="P525" s="170"/>
      <c r="Q525" s="168"/>
      <c r="R525" s="170"/>
      <c r="S525" s="168"/>
      <c r="T525" s="170"/>
      <c r="U525" s="98"/>
      <c r="V525" s="98"/>
      <c r="W525" s="98"/>
      <c r="X525" s="98"/>
      <c r="Y525" s="98"/>
      <c r="Z525" s="98"/>
    </row>
    <row r="526" spans="1:26" ht="18.75" customHeight="1">
      <c r="A526" s="98"/>
      <c r="B526" s="98"/>
      <c r="C526" s="98"/>
      <c r="D526" s="98"/>
      <c r="E526" s="168"/>
      <c r="F526" s="168"/>
      <c r="G526" s="169"/>
      <c r="H526" s="168"/>
      <c r="I526" s="168"/>
      <c r="J526" s="168"/>
      <c r="K526" s="170"/>
      <c r="L526" s="170"/>
      <c r="M526" s="168"/>
      <c r="N526" s="168"/>
      <c r="O526" s="168"/>
      <c r="P526" s="170"/>
      <c r="Q526" s="168"/>
      <c r="R526" s="170"/>
      <c r="S526" s="168"/>
      <c r="T526" s="170"/>
      <c r="U526" s="98"/>
      <c r="V526" s="98"/>
      <c r="W526" s="98"/>
      <c r="X526" s="98"/>
      <c r="Y526" s="98"/>
      <c r="Z526" s="98"/>
    </row>
    <row r="527" spans="1:26" ht="18.75" customHeight="1">
      <c r="A527" s="98"/>
      <c r="B527" s="98"/>
      <c r="C527" s="98"/>
      <c r="D527" s="98"/>
      <c r="E527" s="168"/>
      <c r="F527" s="168"/>
      <c r="G527" s="169"/>
      <c r="H527" s="168"/>
      <c r="I527" s="168"/>
      <c r="J527" s="168"/>
      <c r="K527" s="170"/>
      <c r="L527" s="170"/>
      <c r="M527" s="168"/>
      <c r="N527" s="168"/>
      <c r="O527" s="168"/>
      <c r="P527" s="170"/>
      <c r="Q527" s="168"/>
      <c r="R527" s="170"/>
      <c r="S527" s="168"/>
      <c r="T527" s="170"/>
      <c r="U527" s="98"/>
      <c r="V527" s="98"/>
      <c r="W527" s="98"/>
      <c r="X527" s="98"/>
      <c r="Y527" s="98"/>
      <c r="Z527" s="98"/>
    </row>
    <row r="528" spans="1:26" ht="18.75" customHeight="1">
      <c r="A528" s="98"/>
      <c r="B528" s="98"/>
      <c r="C528" s="98"/>
      <c r="D528" s="98"/>
      <c r="E528" s="168"/>
      <c r="F528" s="168"/>
      <c r="G528" s="169"/>
      <c r="H528" s="168"/>
      <c r="I528" s="168"/>
      <c r="J528" s="168"/>
      <c r="K528" s="170"/>
      <c r="L528" s="170"/>
      <c r="M528" s="168"/>
      <c r="N528" s="168"/>
      <c r="O528" s="168"/>
      <c r="P528" s="170"/>
      <c r="Q528" s="168"/>
      <c r="R528" s="170"/>
      <c r="S528" s="168"/>
      <c r="T528" s="170"/>
      <c r="U528" s="98"/>
      <c r="V528" s="98"/>
      <c r="W528" s="98"/>
      <c r="X528" s="98"/>
      <c r="Y528" s="98"/>
      <c r="Z528" s="98"/>
    </row>
    <row r="529" spans="1:26" ht="18.75" customHeight="1">
      <c r="A529" s="98"/>
      <c r="B529" s="98"/>
      <c r="C529" s="98"/>
      <c r="D529" s="98"/>
      <c r="E529" s="168"/>
      <c r="F529" s="168"/>
      <c r="G529" s="169"/>
      <c r="H529" s="168"/>
      <c r="I529" s="168"/>
      <c r="J529" s="168"/>
      <c r="K529" s="170"/>
      <c r="L529" s="170"/>
      <c r="M529" s="168"/>
      <c r="N529" s="168"/>
      <c r="O529" s="168"/>
      <c r="P529" s="170"/>
      <c r="Q529" s="168"/>
      <c r="R529" s="170"/>
      <c r="S529" s="168"/>
      <c r="T529" s="170"/>
      <c r="U529" s="98"/>
      <c r="V529" s="98"/>
      <c r="W529" s="98"/>
      <c r="X529" s="98"/>
      <c r="Y529" s="98"/>
      <c r="Z529" s="98"/>
    </row>
    <row r="530" spans="1:26" ht="18.75" customHeight="1">
      <c r="A530" s="98"/>
      <c r="B530" s="98"/>
      <c r="C530" s="98"/>
      <c r="D530" s="98"/>
      <c r="E530" s="168"/>
      <c r="F530" s="168"/>
      <c r="G530" s="169"/>
      <c r="H530" s="168"/>
      <c r="I530" s="168"/>
      <c r="J530" s="168"/>
      <c r="K530" s="170"/>
      <c r="L530" s="170"/>
      <c r="M530" s="168"/>
      <c r="N530" s="168"/>
      <c r="O530" s="168"/>
      <c r="P530" s="170"/>
      <c r="Q530" s="168"/>
      <c r="R530" s="170"/>
      <c r="S530" s="168"/>
      <c r="T530" s="170"/>
      <c r="U530" s="98"/>
      <c r="V530" s="98"/>
      <c r="W530" s="98"/>
      <c r="X530" s="98"/>
      <c r="Y530" s="98"/>
      <c r="Z530" s="98"/>
    </row>
    <row r="531" spans="1:26" ht="18.75" customHeight="1">
      <c r="A531" s="98"/>
      <c r="B531" s="98"/>
      <c r="C531" s="98"/>
      <c r="D531" s="98"/>
      <c r="E531" s="168"/>
      <c r="F531" s="168"/>
      <c r="G531" s="169"/>
      <c r="H531" s="168"/>
      <c r="I531" s="168"/>
      <c r="J531" s="168"/>
      <c r="K531" s="170"/>
      <c r="L531" s="170"/>
      <c r="M531" s="168"/>
      <c r="N531" s="168"/>
      <c r="O531" s="168"/>
      <c r="P531" s="170"/>
      <c r="Q531" s="168"/>
      <c r="R531" s="170"/>
      <c r="S531" s="168"/>
      <c r="T531" s="170"/>
      <c r="U531" s="98"/>
      <c r="V531" s="98"/>
      <c r="W531" s="98"/>
      <c r="X531" s="98"/>
      <c r="Y531" s="98"/>
      <c r="Z531" s="98"/>
    </row>
    <row r="532" spans="1:26" ht="18.75" customHeight="1">
      <c r="A532" s="98"/>
      <c r="B532" s="98"/>
      <c r="C532" s="98"/>
      <c r="D532" s="98"/>
      <c r="E532" s="168"/>
      <c r="F532" s="168"/>
      <c r="G532" s="169"/>
      <c r="H532" s="168"/>
      <c r="I532" s="168"/>
      <c r="J532" s="168"/>
      <c r="K532" s="170"/>
      <c r="L532" s="170"/>
      <c r="M532" s="168"/>
      <c r="N532" s="168"/>
      <c r="O532" s="168"/>
      <c r="P532" s="170"/>
      <c r="Q532" s="168"/>
      <c r="R532" s="170"/>
      <c r="S532" s="168"/>
      <c r="T532" s="170"/>
      <c r="U532" s="98"/>
      <c r="V532" s="98"/>
      <c r="W532" s="98"/>
      <c r="X532" s="98"/>
      <c r="Y532" s="98"/>
      <c r="Z532" s="98"/>
    </row>
    <row r="533" spans="1:26" ht="18.75" customHeight="1">
      <c r="A533" s="98"/>
      <c r="B533" s="98"/>
      <c r="C533" s="98"/>
      <c r="D533" s="98"/>
      <c r="E533" s="168"/>
      <c r="F533" s="168"/>
      <c r="G533" s="169"/>
      <c r="H533" s="168"/>
      <c r="I533" s="168"/>
      <c r="J533" s="168"/>
      <c r="K533" s="170"/>
      <c r="L533" s="170"/>
      <c r="M533" s="168"/>
      <c r="N533" s="168"/>
      <c r="O533" s="168"/>
      <c r="P533" s="170"/>
      <c r="Q533" s="168"/>
      <c r="R533" s="170"/>
      <c r="S533" s="168"/>
      <c r="T533" s="170"/>
      <c r="U533" s="98"/>
      <c r="V533" s="98"/>
      <c r="W533" s="98"/>
      <c r="X533" s="98"/>
      <c r="Y533" s="98"/>
      <c r="Z533" s="98"/>
    </row>
    <row r="534" spans="1:26" ht="18.75" customHeight="1">
      <c r="A534" s="98"/>
      <c r="B534" s="98"/>
      <c r="C534" s="98"/>
      <c r="D534" s="98"/>
      <c r="E534" s="168"/>
      <c r="F534" s="168"/>
      <c r="G534" s="169"/>
      <c r="H534" s="168"/>
      <c r="I534" s="168"/>
      <c r="J534" s="168"/>
      <c r="K534" s="170"/>
      <c r="L534" s="170"/>
      <c r="M534" s="168"/>
      <c r="N534" s="168"/>
      <c r="O534" s="168"/>
      <c r="P534" s="170"/>
      <c r="Q534" s="168"/>
      <c r="R534" s="170"/>
      <c r="S534" s="168"/>
      <c r="T534" s="170"/>
      <c r="U534" s="98"/>
      <c r="V534" s="98"/>
      <c r="W534" s="98"/>
      <c r="X534" s="98"/>
      <c r="Y534" s="98"/>
      <c r="Z534" s="98"/>
    </row>
    <row r="535" spans="1:26" ht="18.75" customHeight="1">
      <c r="A535" s="98"/>
      <c r="B535" s="98"/>
      <c r="C535" s="98"/>
      <c r="D535" s="98"/>
      <c r="E535" s="168"/>
      <c r="F535" s="168"/>
      <c r="G535" s="169"/>
      <c r="H535" s="168"/>
      <c r="I535" s="168"/>
      <c r="J535" s="168"/>
      <c r="K535" s="170"/>
      <c r="L535" s="170"/>
      <c r="M535" s="168"/>
      <c r="N535" s="168"/>
      <c r="O535" s="168"/>
      <c r="P535" s="170"/>
      <c r="Q535" s="168"/>
      <c r="R535" s="170"/>
      <c r="S535" s="168"/>
      <c r="T535" s="170"/>
      <c r="U535" s="98"/>
      <c r="V535" s="98"/>
      <c r="W535" s="98"/>
      <c r="X535" s="98"/>
      <c r="Y535" s="98"/>
      <c r="Z535" s="98"/>
    </row>
    <row r="536" spans="1:26" ht="18.75" customHeight="1">
      <c r="A536" s="98"/>
      <c r="B536" s="98"/>
      <c r="C536" s="98"/>
      <c r="D536" s="98"/>
      <c r="E536" s="168"/>
      <c r="F536" s="168"/>
      <c r="G536" s="169"/>
      <c r="H536" s="168"/>
      <c r="I536" s="168"/>
      <c r="J536" s="168"/>
      <c r="K536" s="170"/>
      <c r="L536" s="170"/>
      <c r="M536" s="168"/>
      <c r="N536" s="168"/>
      <c r="O536" s="168"/>
      <c r="P536" s="170"/>
      <c r="Q536" s="168"/>
      <c r="R536" s="170"/>
      <c r="S536" s="168"/>
      <c r="T536" s="170"/>
      <c r="U536" s="98"/>
      <c r="V536" s="98"/>
      <c r="W536" s="98"/>
      <c r="X536" s="98"/>
      <c r="Y536" s="98"/>
      <c r="Z536" s="98"/>
    </row>
    <row r="537" spans="1:26" ht="18.75" customHeight="1">
      <c r="A537" s="98"/>
      <c r="B537" s="98"/>
      <c r="C537" s="98"/>
      <c r="D537" s="98"/>
      <c r="E537" s="168"/>
      <c r="F537" s="168"/>
      <c r="G537" s="169"/>
      <c r="H537" s="168"/>
      <c r="I537" s="168"/>
      <c r="J537" s="168"/>
      <c r="K537" s="170"/>
      <c r="L537" s="170"/>
      <c r="M537" s="168"/>
      <c r="N537" s="168"/>
      <c r="O537" s="168"/>
      <c r="P537" s="170"/>
      <c r="Q537" s="168"/>
      <c r="R537" s="170"/>
      <c r="S537" s="168"/>
      <c r="T537" s="170"/>
      <c r="U537" s="98"/>
      <c r="V537" s="98"/>
      <c r="W537" s="98"/>
      <c r="X537" s="98"/>
      <c r="Y537" s="98"/>
      <c r="Z537" s="98"/>
    </row>
    <row r="538" spans="1:26" ht="18.75" customHeight="1">
      <c r="A538" s="98"/>
      <c r="B538" s="98"/>
      <c r="C538" s="98"/>
      <c r="D538" s="98"/>
      <c r="E538" s="168"/>
      <c r="F538" s="168"/>
      <c r="G538" s="169"/>
      <c r="H538" s="168"/>
      <c r="I538" s="168"/>
      <c r="J538" s="168"/>
      <c r="K538" s="170"/>
      <c r="L538" s="170"/>
      <c r="M538" s="168"/>
      <c r="N538" s="168"/>
      <c r="O538" s="168"/>
      <c r="P538" s="170"/>
      <c r="Q538" s="168"/>
      <c r="R538" s="170"/>
      <c r="S538" s="168"/>
      <c r="T538" s="170"/>
      <c r="U538" s="98"/>
      <c r="V538" s="98"/>
      <c r="W538" s="98"/>
      <c r="X538" s="98"/>
      <c r="Y538" s="98"/>
      <c r="Z538" s="98"/>
    </row>
    <row r="539" spans="1:26" ht="18.75" customHeight="1">
      <c r="A539" s="98"/>
      <c r="B539" s="98"/>
      <c r="C539" s="98"/>
      <c r="D539" s="98"/>
      <c r="E539" s="168"/>
      <c r="F539" s="168"/>
      <c r="G539" s="169"/>
      <c r="H539" s="168"/>
      <c r="I539" s="168"/>
      <c r="J539" s="168"/>
      <c r="K539" s="170"/>
      <c r="L539" s="170"/>
      <c r="M539" s="168"/>
      <c r="N539" s="168"/>
      <c r="O539" s="168"/>
      <c r="P539" s="170"/>
      <c r="Q539" s="168"/>
      <c r="R539" s="170"/>
      <c r="S539" s="168"/>
      <c r="T539" s="170"/>
      <c r="U539" s="98"/>
      <c r="V539" s="98"/>
      <c r="W539" s="98"/>
      <c r="X539" s="98"/>
      <c r="Y539" s="98"/>
      <c r="Z539" s="98"/>
    </row>
    <row r="540" spans="1:26" ht="18.75" customHeight="1">
      <c r="A540" s="98"/>
      <c r="B540" s="98"/>
      <c r="C540" s="98"/>
      <c r="D540" s="98"/>
      <c r="E540" s="168"/>
      <c r="F540" s="168"/>
      <c r="G540" s="169"/>
      <c r="H540" s="168"/>
      <c r="I540" s="168"/>
      <c r="J540" s="168"/>
      <c r="K540" s="170"/>
      <c r="L540" s="170"/>
      <c r="M540" s="168"/>
      <c r="N540" s="168"/>
      <c r="O540" s="168"/>
      <c r="P540" s="170"/>
      <c r="Q540" s="168"/>
      <c r="R540" s="170"/>
      <c r="S540" s="168"/>
      <c r="T540" s="170"/>
      <c r="U540" s="98"/>
      <c r="V540" s="98"/>
      <c r="W540" s="98"/>
      <c r="X540" s="98"/>
      <c r="Y540" s="98"/>
      <c r="Z540" s="98"/>
    </row>
    <row r="541" spans="1:26" ht="18.75" customHeight="1">
      <c r="A541" s="98"/>
      <c r="B541" s="98"/>
      <c r="C541" s="98"/>
      <c r="D541" s="98"/>
      <c r="E541" s="168"/>
      <c r="F541" s="168"/>
      <c r="G541" s="169"/>
      <c r="H541" s="168"/>
      <c r="I541" s="168"/>
      <c r="J541" s="168"/>
      <c r="K541" s="170"/>
      <c r="L541" s="170"/>
      <c r="M541" s="168"/>
      <c r="N541" s="168"/>
      <c r="O541" s="168"/>
      <c r="P541" s="170"/>
      <c r="Q541" s="168"/>
      <c r="R541" s="170"/>
      <c r="S541" s="168"/>
      <c r="T541" s="170"/>
      <c r="U541" s="98"/>
      <c r="V541" s="98"/>
      <c r="W541" s="98"/>
      <c r="X541" s="98"/>
      <c r="Y541" s="98"/>
      <c r="Z541" s="98"/>
    </row>
    <row r="542" spans="1:26" ht="18.75" customHeight="1">
      <c r="A542" s="98"/>
      <c r="B542" s="98"/>
      <c r="C542" s="98"/>
      <c r="D542" s="98"/>
      <c r="E542" s="168"/>
      <c r="F542" s="168"/>
      <c r="G542" s="169"/>
      <c r="H542" s="168"/>
      <c r="I542" s="168"/>
      <c r="J542" s="168"/>
      <c r="K542" s="170"/>
      <c r="L542" s="170"/>
      <c r="M542" s="168"/>
      <c r="N542" s="168"/>
      <c r="O542" s="168"/>
      <c r="P542" s="170"/>
      <c r="Q542" s="168"/>
      <c r="R542" s="170"/>
      <c r="S542" s="168"/>
      <c r="T542" s="170"/>
      <c r="U542" s="98"/>
      <c r="V542" s="98"/>
      <c r="W542" s="98"/>
      <c r="X542" s="98"/>
      <c r="Y542" s="98"/>
      <c r="Z542" s="98"/>
    </row>
    <row r="543" spans="1:26" ht="18.75" customHeight="1">
      <c r="A543" s="98"/>
      <c r="B543" s="98"/>
      <c r="C543" s="98"/>
      <c r="D543" s="98"/>
      <c r="E543" s="168"/>
      <c r="F543" s="168"/>
      <c r="G543" s="169"/>
      <c r="H543" s="168"/>
      <c r="I543" s="168"/>
      <c r="J543" s="168"/>
      <c r="K543" s="170"/>
      <c r="L543" s="170"/>
      <c r="M543" s="168"/>
      <c r="N543" s="168"/>
      <c r="O543" s="168"/>
      <c r="P543" s="170"/>
      <c r="Q543" s="168"/>
      <c r="R543" s="170"/>
      <c r="S543" s="168"/>
      <c r="T543" s="170"/>
      <c r="U543" s="98"/>
      <c r="V543" s="98"/>
      <c r="W543" s="98"/>
      <c r="X543" s="98"/>
      <c r="Y543" s="98"/>
      <c r="Z543" s="98"/>
    </row>
    <row r="544" spans="1:26" ht="18.75" customHeight="1">
      <c r="A544" s="98"/>
      <c r="B544" s="98"/>
      <c r="C544" s="98"/>
      <c r="D544" s="98"/>
      <c r="E544" s="168"/>
      <c r="F544" s="168"/>
      <c r="G544" s="169"/>
      <c r="H544" s="168"/>
      <c r="I544" s="168"/>
      <c r="J544" s="168"/>
      <c r="K544" s="170"/>
      <c r="L544" s="170"/>
      <c r="M544" s="168"/>
      <c r="N544" s="168"/>
      <c r="O544" s="168"/>
      <c r="P544" s="170"/>
      <c r="Q544" s="168"/>
      <c r="R544" s="170"/>
      <c r="S544" s="168"/>
      <c r="T544" s="170"/>
      <c r="U544" s="98"/>
      <c r="V544" s="98"/>
      <c r="W544" s="98"/>
      <c r="X544" s="98"/>
      <c r="Y544" s="98"/>
      <c r="Z544" s="98"/>
    </row>
    <row r="545" spans="1:26" ht="18.75" customHeight="1">
      <c r="A545" s="98"/>
      <c r="B545" s="98"/>
      <c r="C545" s="98"/>
      <c r="D545" s="98"/>
      <c r="E545" s="168"/>
      <c r="F545" s="168"/>
      <c r="G545" s="169"/>
      <c r="H545" s="168"/>
      <c r="I545" s="168"/>
      <c r="J545" s="168"/>
      <c r="K545" s="170"/>
      <c r="L545" s="170"/>
      <c r="M545" s="168"/>
      <c r="N545" s="168"/>
      <c r="O545" s="168"/>
      <c r="P545" s="170"/>
      <c r="Q545" s="168"/>
      <c r="R545" s="170"/>
      <c r="S545" s="168"/>
      <c r="T545" s="170"/>
      <c r="U545" s="98"/>
      <c r="V545" s="98"/>
      <c r="W545" s="98"/>
      <c r="X545" s="98"/>
      <c r="Y545" s="98"/>
      <c r="Z545" s="98"/>
    </row>
    <row r="546" spans="1:26" ht="18.75" customHeight="1">
      <c r="A546" s="98"/>
      <c r="B546" s="98"/>
      <c r="C546" s="98"/>
      <c r="D546" s="98"/>
      <c r="E546" s="168"/>
      <c r="F546" s="168"/>
      <c r="G546" s="169"/>
      <c r="H546" s="168"/>
      <c r="I546" s="168"/>
      <c r="J546" s="168"/>
      <c r="K546" s="170"/>
      <c r="L546" s="170"/>
      <c r="M546" s="168"/>
      <c r="N546" s="168"/>
      <c r="O546" s="168"/>
      <c r="P546" s="170"/>
      <c r="Q546" s="168"/>
      <c r="R546" s="170"/>
      <c r="S546" s="168"/>
      <c r="T546" s="170"/>
      <c r="U546" s="98"/>
      <c r="V546" s="98"/>
      <c r="W546" s="98"/>
      <c r="X546" s="98"/>
      <c r="Y546" s="98"/>
      <c r="Z546" s="98"/>
    </row>
    <row r="547" spans="1:26" ht="18.75" customHeight="1">
      <c r="A547" s="98"/>
      <c r="B547" s="98"/>
      <c r="C547" s="98"/>
      <c r="D547" s="98"/>
      <c r="E547" s="168"/>
      <c r="F547" s="168"/>
      <c r="G547" s="169"/>
      <c r="H547" s="168"/>
      <c r="I547" s="168"/>
      <c r="J547" s="168"/>
      <c r="K547" s="170"/>
      <c r="L547" s="170"/>
      <c r="M547" s="168"/>
      <c r="N547" s="168"/>
      <c r="O547" s="168"/>
      <c r="P547" s="170"/>
      <c r="Q547" s="168"/>
      <c r="R547" s="170"/>
      <c r="S547" s="168"/>
      <c r="T547" s="170"/>
      <c r="U547" s="98"/>
      <c r="V547" s="98"/>
      <c r="W547" s="98"/>
      <c r="X547" s="98"/>
      <c r="Y547" s="98"/>
      <c r="Z547" s="98"/>
    </row>
    <row r="548" spans="1:26" ht="18.75" customHeight="1">
      <c r="A548" s="98"/>
      <c r="B548" s="98"/>
      <c r="C548" s="98"/>
      <c r="D548" s="98"/>
      <c r="E548" s="168"/>
      <c r="F548" s="168"/>
      <c r="G548" s="169"/>
      <c r="H548" s="168"/>
      <c r="I548" s="168"/>
      <c r="J548" s="168"/>
      <c r="K548" s="170"/>
      <c r="L548" s="170"/>
      <c r="M548" s="168"/>
      <c r="N548" s="168"/>
      <c r="O548" s="168"/>
      <c r="P548" s="170"/>
      <c r="Q548" s="168"/>
      <c r="R548" s="170"/>
      <c r="S548" s="168"/>
      <c r="T548" s="170"/>
      <c r="U548" s="98"/>
      <c r="V548" s="98"/>
      <c r="W548" s="98"/>
      <c r="X548" s="98"/>
      <c r="Y548" s="98"/>
      <c r="Z548" s="98"/>
    </row>
    <row r="549" spans="1:26" ht="18.75" customHeight="1">
      <c r="A549" s="98"/>
      <c r="B549" s="98"/>
      <c r="C549" s="98"/>
      <c r="D549" s="98"/>
      <c r="E549" s="168"/>
      <c r="F549" s="168"/>
      <c r="G549" s="169"/>
      <c r="H549" s="168"/>
      <c r="I549" s="168"/>
      <c r="J549" s="168"/>
      <c r="K549" s="170"/>
      <c r="L549" s="170"/>
      <c r="M549" s="168"/>
      <c r="N549" s="168"/>
      <c r="O549" s="168"/>
      <c r="P549" s="170"/>
      <c r="Q549" s="168"/>
      <c r="R549" s="170"/>
      <c r="S549" s="168"/>
      <c r="T549" s="170"/>
      <c r="U549" s="98"/>
      <c r="V549" s="98"/>
      <c r="W549" s="98"/>
      <c r="X549" s="98"/>
      <c r="Y549" s="98"/>
      <c r="Z549" s="98"/>
    </row>
    <row r="550" spans="1:26" ht="18.75" customHeight="1">
      <c r="A550" s="98"/>
      <c r="B550" s="98"/>
      <c r="C550" s="98"/>
      <c r="D550" s="98"/>
      <c r="E550" s="168"/>
      <c r="F550" s="168"/>
      <c r="G550" s="169"/>
      <c r="H550" s="168"/>
      <c r="I550" s="168"/>
      <c r="J550" s="168"/>
      <c r="K550" s="170"/>
      <c r="L550" s="170"/>
      <c r="M550" s="168"/>
      <c r="N550" s="168"/>
      <c r="O550" s="168"/>
      <c r="P550" s="170"/>
      <c r="Q550" s="168"/>
      <c r="R550" s="170"/>
      <c r="S550" s="168"/>
      <c r="T550" s="170"/>
      <c r="U550" s="98"/>
      <c r="V550" s="98"/>
      <c r="W550" s="98"/>
      <c r="X550" s="98"/>
      <c r="Y550" s="98"/>
      <c r="Z550" s="98"/>
    </row>
    <row r="551" spans="1:26" ht="18.75" customHeight="1">
      <c r="A551" s="98"/>
      <c r="B551" s="98"/>
      <c r="C551" s="98"/>
      <c r="D551" s="98"/>
      <c r="E551" s="168"/>
      <c r="F551" s="168"/>
      <c r="G551" s="169"/>
      <c r="H551" s="168"/>
      <c r="I551" s="168"/>
      <c r="J551" s="168"/>
      <c r="K551" s="170"/>
      <c r="L551" s="170"/>
      <c r="M551" s="168"/>
      <c r="N551" s="168"/>
      <c r="O551" s="168"/>
      <c r="P551" s="170"/>
      <c r="Q551" s="168"/>
      <c r="R551" s="170"/>
      <c r="S551" s="168"/>
      <c r="T551" s="170"/>
      <c r="U551" s="98"/>
      <c r="V551" s="98"/>
      <c r="W551" s="98"/>
      <c r="X551" s="98"/>
      <c r="Y551" s="98"/>
      <c r="Z551" s="98"/>
    </row>
    <row r="552" spans="1:26" ht="18.75" customHeight="1">
      <c r="A552" s="98"/>
      <c r="B552" s="98"/>
      <c r="C552" s="98"/>
      <c r="D552" s="98"/>
      <c r="E552" s="168"/>
      <c r="F552" s="168"/>
      <c r="G552" s="169"/>
      <c r="H552" s="168"/>
      <c r="I552" s="168"/>
      <c r="J552" s="168"/>
      <c r="K552" s="170"/>
      <c r="L552" s="170"/>
      <c r="M552" s="168"/>
      <c r="N552" s="168"/>
      <c r="O552" s="168"/>
      <c r="P552" s="170"/>
      <c r="Q552" s="168"/>
      <c r="R552" s="170"/>
      <c r="S552" s="168"/>
      <c r="T552" s="170"/>
      <c r="U552" s="98"/>
      <c r="V552" s="98"/>
      <c r="W552" s="98"/>
      <c r="X552" s="98"/>
      <c r="Y552" s="98"/>
      <c r="Z552" s="98"/>
    </row>
    <row r="553" spans="1:26" ht="18.75" customHeight="1">
      <c r="A553" s="98"/>
      <c r="B553" s="98"/>
      <c r="C553" s="98"/>
      <c r="D553" s="98"/>
      <c r="E553" s="168"/>
      <c r="F553" s="168"/>
      <c r="G553" s="169"/>
      <c r="H553" s="168"/>
      <c r="I553" s="168"/>
      <c r="J553" s="168"/>
      <c r="K553" s="170"/>
      <c r="L553" s="170"/>
      <c r="M553" s="168"/>
      <c r="N553" s="168"/>
      <c r="O553" s="168"/>
      <c r="P553" s="170"/>
      <c r="Q553" s="168"/>
      <c r="R553" s="170"/>
      <c r="S553" s="168"/>
      <c r="T553" s="170"/>
      <c r="U553" s="98"/>
      <c r="V553" s="98"/>
      <c r="W553" s="98"/>
      <c r="X553" s="98"/>
      <c r="Y553" s="98"/>
      <c r="Z553" s="98"/>
    </row>
    <row r="554" spans="1:26" ht="18.75" customHeight="1">
      <c r="A554" s="98"/>
      <c r="B554" s="98"/>
      <c r="C554" s="98"/>
      <c r="D554" s="98"/>
      <c r="E554" s="168"/>
      <c r="F554" s="168"/>
      <c r="G554" s="169"/>
      <c r="H554" s="168"/>
      <c r="I554" s="168"/>
      <c r="J554" s="168"/>
      <c r="K554" s="170"/>
      <c r="L554" s="170"/>
      <c r="M554" s="168"/>
      <c r="N554" s="168"/>
      <c r="O554" s="168"/>
      <c r="P554" s="170"/>
      <c r="Q554" s="168"/>
      <c r="R554" s="170"/>
      <c r="S554" s="168"/>
      <c r="T554" s="170"/>
      <c r="U554" s="98"/>
      <c r="V554" s="98"/>
      <c r="W554" s="98"/>
      <c r="X554" s="98"/>
      <c r="Y554" s="98"/>
      <c r="Z554" s="98"/>
    </row>
    <row r="555" spans="1:26" ht="18.75" customHeight="1">
      <c r="A555" s="98"/>
      <c r="B555" s="98"/>
      <c r="C555" s="98"/>
      <c r="D555" s="98"/>
      <c r="E555" s="168"/>
      <c r="F555" s="168"/>
      <c r="G555" s="169"/>
      <c r="H555" s="168"/>
      <c r="I555" s="168"/>
      <c r="J555" s="168"/>
      <c r="K555" s="170"/>
      <c r="L555" s="170"/>
      <c r="M555" s="168"/>
      <c r="N555" s="168"/>
      <c r="O555" s="168"/>
      <c r="P555" s="170"/>
      <c r="Q555" s="168"/>
      <c r="R555" s="170"/>
      <c r="S555" s="168"/>
      <c r="T555" s="170"/>
      <c r="U555" s="98"/>
      <c r="V555" s="98"/>
      <c r="W555" s="98"/>
      <c r="X555" s="98"/>
      <c r="Y555" s="98"/>
      <c r="Z555" s="98"/>
    </row>
    <row r="556" spans="1:26" ht="18.75" customHeight="1">
      <c r="A556" s="98"/>
      <c r="B556" s="98"/>
      <c r="C556" s="98"/>
      <c r="D556" s="98"/>
      <c r="E556" s="168"/>
      <c r="F556" s="168"/>
      <c r="G556" s="169"/>
      <c r="H556" s="168"/>
      <c r="I556" s="168"/>
      <c r="J556" s="168"/>
      <c r="K556" s="170"/>
      <c r="L556" s="170"/>
      <c r="M556" s="168"/>
      <c r="N556" s="168"/>
      <c r="O556" s="168"/>
      <c r="P556" s="170"/>
      <c r="Q556" s="168"/>
      <c r="R556" s="170"/>
      <c r="S556" s="168"/>
      <c r="T556" s="170"/>
      <c r="U556" s="98"/>
      <c r="V556" s="98"/>
      <c r="W556" s="98"/>
      <c r="X556" s="98"/>
      <c r="Y556" s="98"/>
      <c r="Z556" s="98"/>
    </row>
    <row r="557" spans="1:26" ht="18.75" customHeight="1">
      <c r="A557" s="98"/>
      <c r="B557" s="98"/>
      <c r="C557" s="98"/>
      <c r="D557" s="98"/>
      <c r="E557" s="168"/>
      <c r="F557" s="168"/>
      <c r="G557" s="169"/>
      <c r="H557" s="168"/>
      <c r="I557" s="168"/>
      <c r="J557" s="168"/>
      <c r="K557" s="170"/>
      <c r="L557" s="170"/>
      <c r="M557" s="168"/>
      <c r="N557" s="168"/>
      <c r="O557" s="168"/>
      <c r="P557" s="170"/>
      <c r="Q557" s="168"/>
      <c r="R557" s="170"/>
      <c r="S557" s="168"/>
      <c r="T557" s="170"/>
      <c r="U557" s="98"/>
      <c r="V557" s="98"/>
      <c r="W557" s="98"/>
      <c r="X557" s="98"/>
      <c r="Y557" s="98"/>
      <c r="Z557" s="98"/>
    </row>
    <row r="558" spans="1:26" ht="18.75" customHeight="1">
      <c r="A558" s="98"/>
      <c r="B558" s="98"/>
      <c r="C558" s="98"/>
      <c r="D558" s="98"/>
      <c r="E558" s="168"/>
      <c r="F558" s="168"/>
      <c r="G558" s="169"/>
      <c r="H558" s="168"/>
      <c r="I558" s="168"/>
      <c r="J558" s="168"/>
      <c r="K558" s="170"/>
      <c r="L558" s="170"/>
      <c r="M558" s="168"/>
      <c r="N558" s="168"/>
      <c r="O558" s="168"/>
      <c r="P558" s="170"/>
      <c r="Q558" s="168"/>
      <c r="R558" s="170"/>
      <c r="S558" s="168"/>
      <c r="T558" s="170"/>
      <c r="U558" s="98"/>
      <c r="V558" s="98"/>
      <c r="W558" s="98"/>
      <c r="X558" s="98"/>
      <c r="Y558" s="98"/>
      <c r="Z558" s="98"/>
    </row>
    <row r="559" spans="1:26" ht="18.75" customHeight="1">
      <c r="A559" s="98"/>
      <c r="B559" s="98"/>
      <c r="C559" s="98"/>
      <c r="D559" s="98"/>
      <c r="E559" s="168"/>
      <c r="F559" s="168"/>
      <c r="G559" s="169"/>
      <c r="H559" s="168"/>
      <c r="I559" s="168"/>
      <c r="J559" s="168"/>
      <c r="K559" s="170"/>
      <c r="L559" s="170"/>
      <c r="M559" s="168"/>
      <c r="N559" s="168"/>
      <c r="O559" s="168"/>
      <c r="P559" s="170"/>
      <c r="Q559" s="168"/>
      <c r="R559" s="170"/>
      <c r="S559" s="168"/>
      <c r="T559" s="170"/>
      <c r="U559" s="98"/>
      <c r="V559" s="98"/>
      <c r="W559" s="98"/>
      <c r="X559" s="98"/>
      <c r="Y559" s="98"/>
      <c r="Z559" s="98"/>
    </row>
    <row r="560" spans="1:26" ht="18.75" customHeight="1">
      <c r="A560" s="98"/>
      <c r="B560" s="98"/>
      <c r="C560" s="98"/>
      <c r="D560" s="98"/>
      <c r="E560" s="168"/>
      <c r="F560" s="168"/>
      <c r="G560" s="169"/>
      <c r="H560" s="168"/>
      <c r="I560" s="168"/>
      <c r="J560" s="168"/>
      <c r="K560" s="170"/>
      <c r="L560" s="170"/>
      <c r="M560" s="168"/>
      <c r="N560" s="168"/>
      <c r="O560" s="168"/>
      <c r="P560" s="170"/>
      <c r="Q560" s="168"/>
      <c r="R560" s="170"/>
      <c r="S560" s="168"/>
      <c r="T560" s="170"/>
      <c r="U560" s="98"/>
      <c r="V560" s="98"/>
      <c r="W560" s="98"/>
      <c r="X560" s="98"/>
      <c r="Y560" s="98"/>
      <c r="Z560" s="98"/>
    </row>
    <row r="561" spans="1:26" ht="18.75" customHeight="1">
      <c r="A561" s="98"/>
      <c r="B561" s="98"/>
      <c r="C561" s="98"/>
      <c r="D561" s="98"/>
      <c r="E561" s="168"/>
      <c r="F561" s="168"/>
      <c r="G561" s="169"/>
      <c r="H561" s="168"/>
      <c r="I561" s="168"/>
      <c r="J561" s="168"/>
      <c r="K561" s="170"/>
      <c r="L561" s="170"/>
      <c r="M561" s="168"/>
      <c r="N561" s="168"/>
      <c r="O561" s="168"/>
      <c r="P561" s="170"/>
      <c r="Q561" s="168"/>
      <c r="R561" s="170"/>
      <c r="S561" s="168"/>
      <c r="T561" s="170"/>
      <c r="U561" s="98"/>
      <c r="V561" s="98"/>
      <c r="W561" s="98"/>
      <c r="X561" s="98"/>
      <c r="Y561" s="98"/>
      <c r="Z561" s="98"/>
    </row>
    <row r="562" spans="1:26" ht="18.75" customHeight="1">
      <c r="A562" s="98"/>
      <c r="B562" s="98"/>
      <c r="C562" s="98"/>
      <c r="D562" s="98"/>
      <c r="E562" s="168"/>
      <c r="F562" s="168"/>
      <c r="G562" s="169"/>
      <c r="H562" s="168"/>
      <c r="I562" s="168"/>
      <c r="J562" s="168"/>
      <c r="K562" s="170"/>
      <c r="L562" s="170"/>
      <c r="M562" s="168"/>
      <c r="N562" s="168"/>
      <c r="O562" s="168"/>
      <c r="P562" s="170"/>
      <c r="Q562" s="168"/>
      <c r="R562" s="170"/>
      <c r="S562" s="168"/>
      <c r="T562" s="170"/>
      <c r="U562" s="98"/>
      <c r="V562" s="98"/>
      <c r="W562" s="98"/>
      <c r="X562" s="98"/>
      <c r="Y562" s="98"/>
      <c r="Z562" s="98"/>
    </row>
    <row r="563" spans="1:26" ht="18.75" customHeight="1">
      <c r="A563" s="98"/>
      <c r="B563" s="98"/>
      <c r="C563" s="98"/>
      <c r="D563" s="98"/>
      <c r="E563" s="168"/>
      <c r="F563" s="168"/>
      <c r="G563" s="169"/>
      <c r="H563" s="168"/>
      <c r="I563" s="168"/>
      <c r="J563" s="168"/>
      <c r="K563" s="170"/>
      <c r="L563" s="170"/>
      <c r="M563" s="168"/>
      <c r="N563" s="168"/>
      <c r="O563" s="168"/>
      <c r="P563" s="170"/>
      <c r="Q563" s="168"/>
      <c r="R563" s="170"/>
      <c r="S563" s="168"/>
      <c r="T563" s="170"/>
      <c r="U563" s="98"/>
      <c r="V563" s="98"/>
      <c r="W563" s="98"/>
      <c r="X563" s="98"/>
      <c r="Y563" s="98"/>
      <c r="Z563" s="98"/>
    </row>
    <row r="564" spans="1:26" ht="18.75" customHeight="1">
      <c r="A564" s="98"/>
      <c r="B564" s="98"/>
      <c r="C564" s="98"/>
      <c r="D564" s="98"/>
      <c r="E564" s="168"/>
      <c r="F564" s="168"/>
      <c r="G564" s="169"/>
      <c r="H564" s="168"/>
      <c r="I564" s="168"/>
      <c r="J564" s="168"/>
      <c r="K564" s="170"/>
      <c r="L564" s="170"/>
      <c r="M564" s="168"/>
      <c r="N564" s="168"/>
      <c r="O564" s="168"/>
      <c r="P564" s="170"/>
      <c r="Q564" s="168"/>
      <c r="R564" s="170"/>
      <c r="S564" s="168"/>
      <c r="T564" s="170"/>
      <c r="U564" s="98"/>
      <c r="V564" s="98"/>
      <c r="W564" s="98"/>
      <c r="X564" s="98"/>
      <c r="Y564" s="98"/>
      <c r="Z564" s="98"/>
    </row>
    <row r="565" spans="1:26" ht="18.75" customHeight="1">
      <c r="A565" s="98"/>
      <c r="B565" s="98"/>
      <c r="C565" s="98"/>
      <c r="D565" s="98"/>
      <c r="E565" s="168"/>
      <c r="F565" s="168"/>
      <c r="G565" s="169"/>
      <c r="H565" s="168"/>
      <c r="I565" s="168"/>
      <c r="J565" s="168"/>
      <c r="K565" s="170"/>
      <c r="L565" s="170"/>
      <c r="M565" s="168"/>
      <c r="N565" s="168"/>
      <c r="O565" s="168"/>
      <c r="P565" s="170"/>
      <c r="Q565" s="168"/>
      <c r="R565" s="170"/>
      <c r="S565" s="168"/>
      <c r="T565" s="170"/>
      <c r="U565" s="98"/>
      <c r="V565" s="98"/>
      <c r="W565" s="98"/>
      <c r="X565" s="98"/>
      <c r="Y565" s="98"/>
      <c r="Z565" s="98"/>
    </row>
    <row r="566" spans="1:26" ht="18.75" customHeight="1">
      <c r="A566" s="98"/>
      <c r="B566" s="98"/>
      <c r="C566" s="98"/>
      <c r="D566" s="98"/>
      <c r="E566" s="168"/>
      <c r="F566" s="168"/>
      <c r="G566" s="169"/>
      <c r="H566" s="168"/>
      <c r="I566" s="168"/>
      <c r="J566" s="168"/>
      <c r="K566" s="170"/>
      <c r="L566" s="170"/>
      <c r="M566" s="168"/>
      <c r="N566" s="168"/>
      <c r="O566" s="168"/>
      <c r="P566" s="170"/>
      <c r="Q566" s="168"/>
      <c r="R566" s="170"/>
      <c r="S566" s="168"/>
      <c r="T566" s="170"/>
      <c r="U566" s="98"/>
      <c r="V566" s="98"/>
      <c r="W566" s="98"/>
      <c r="X566" s="98"/>
      <c r="Y566" s="98"/>
      <c r="Z566" s="98"/>
    </row>
    <row r="567" spans="1:26" ht="18.75" customHeight="1">
      <c r="A567" s="98"/>
      <c r="B567" s="98"/>
      <c r="C567" s="98"/>
      <c r="D567" s="98"/>
      <c r="E567" s="168"/>
      <c r="F567" s="168"/>
      <c r="G567" s="169"/>
      <c r="H567" s="168"/>
      <c r="I567" s="168"/>
      <c r="J567" s="168"/>
      <c r="K567" s="170"/>
      <c r="L567" s="170"/>
      <c r="M567" s="168"/>
      <c r="N567" s="168"/>
      <c r="O567" s="168"/>
      <c r="P567" s="170"/>
      <c r="Q567" s="168"/>
      <c r="R567" s="170"/>
      <c r="S567" s="168"/>
      <c r="T567" s="170"/>
      <c r="U567" s="98"/>
      <c r="V567" s="98"/>
      <c r="W567" s="98"/>
      <c r="X567" s="98"/>
      <c r="Y567" s="98"/>
      <c r="Z567" s="98"/>
    </row>
    <row r="568" spans="1:26" ht="18.75" customHeight="1">
      <c r="A568" s="98"/>
      <c r="B568" s="98"/>
      <c r="C568" s="98"/>
      <c r="D568" s="98"/>
      <c r="E568" s="168"/>
      <c r="F568" s="168"/>
      <c r="G568" s="169"/>
      <c r="H568" s="168"/>
      <c r="I568" s="168"/>
      <c r="J568" s="168"/>
      <c r="K568" s="170"/>
      <c r="L568" s="170"/>
      <c r="M568" s="168"/>
      <c r="N568" s="168"/>
      <c r="O568" s="168"/>
      <c r="P568" s="170"/>
      <c r="Q568" s="168"/>
      <c r="R568" s="170"/>
      <c r="S568" s="168"/>
      <c r="T568" s="170"/>
      <c r="U568" s="98"/>
      <c r="V568" s="98"/>
      <c r="W568" s="98"/>
      <c r="X568" s="98"/>
      <c r="Y568" s="98"/>
      <c r="Z568" s="98"/>
    </row>
    <row r="569" spans="1:26" ht="18.75" customHeight="1">
      <c r="A569" s="98"/>
      <c r="B569" s="98"/>
      <c r="C569" s="98"/>
      <c r="D569" s="98"/>
      <c r="E569" s="168"/>
      <c r="F569" s="168"/>
      <c r="G569" s="169"/>
      <c r="H569" s="168"/>
      <c r="I569" s="168"/>
      <c r="J569" s="168"/>
      <c r="K569" s="170"/>
      <c r="L569" s="170"/>
      <c r="M569" s="168"/>
      <c r="N569" s="168"/>
      <c r="O569" s="168"/>
      <c r="P569" s="170"/>
      <c r="Q569" s="168"/>
      <c r="R569" s="170"/>
      <c r="S569" s="168"/>
      <c r="T569" s="170"/>
      <c r="U569" s="98"/>
      <c r="V569" s="98"/>
      <c r="W569" s="98"/>
      <c r="X569" s="98"/>
      <c r="Y569" s="98"/>
      <c r="Z569" s="98"/>
    </row>
    <row r="570" spans="1:26" ht="18.75" customHeight="1">
      <c r="A570" s="98"/>
      <c r="B570" s="98"/>
      <c r="C570" s="98"/>
      <c r="D570" s="98"/>
      <c r="E570" s="168"/>
      <c r="F570" s="168"/>
      <c r="G570" s="169"/>
      <c r="H570" s="168"/>
      <c r="I570" s="168"/>
      <c r="J570" s="168"/>
      <c r="K570" s="170"/>
      <c r="L570" s="170"/>
      <c r="M570" s="168"/>
      <c r="N570" s="168"/>
      <c r="O570" s="168"/>
      <c r="P570" s="170"/>
      <c r="Q570" s="168"/>
      <c r="R570" s="170"/>
      <c r="S570" s="168"/>
      <c r="T570" s="170"/>
      <c r="U570" s="98"/>
      <c r="V570" s="98"/>
      <c r="W570" s="98"/>
      <c r="X570" s="98"/>
      <c r="Y570" s="98"/>
      <c r="Z570" s="98"/>
    </row>
    <row r="571" spans="1:26" ht="18.75" customHeight="1">
      <c r="A571" s="98"/>
      <c r="B571" s="98"/>
      <c r="C571" s="98"/>
      <c r="D571" s="98"/>
      <c r="E571" s="168"/>
      <c r="F571" s="168"/>
      <c r="G571" s="169"/>
      <c r="H571" s="168"/>
      <c r="I571" s="168"/>
      <c r="J571" s="168"/>
      <c r="K571" s="170"/>
      <c r="L571" s="170"/>
      <c r="M571" s="168"/>
      <c r="N571" s="168"/>
      <c r="O571" s="168"/>
      <c r="P571" s="170"/>
      <c r="Q571" s="168"/>
      <c r="R571" s="170"/>
      <c r="S571" s="168"/>
      <c r="T571" s="170"/>
      <c r="U571" s="98"/>
      <c r="V571" s="98"/>
      <c r="W571" s="98"/>
      <c r="X571" s="98"/>
      <c r="Y571" s="98"/>
      <c r="Z571" s="98"/>
    </row>
    <row r="572" spans="1:26" ht="18.75" customHeight="1">
      <c r="A572" s="98"/>
      <c r="B572" s="98"/>
      <c r="C572" s="98"/>
      <c r="D572" s="98"/>
      <c r="E572" s="168"/>
      <c r="F572" s="168"/>
      <c r="G572" s="169"/>
      <c r="H572" s="168"/>
      <c r="I572" s="168"/>
      <c r="J572" s="168"/>
      <c r="K572" s="170"/>
      <c r="L572" s="170"/>
      <c r="M572" s="168"/>
      <c r="N572" s="168"/>
      <c r="O572" s="168"/>
      <c r="P572" s="170"/>
      <c r="Q572" s="168"/>
      <c r="R572" s="170"/>
      <c r="S572" s="168"/>
      <c r="T572" s="170"/>
      <c r="U572" s="98"/>
      <c r="V572" s="98"/>
      <c r="W572" s="98"/>
      <c r="X572" s="98"/>
      <c r="Y572" s="98"/>
      <c r="Z572" s="98"/>
    </row>
    <row r="573" spans="1:26" ht="18.75" customHeight="1">
      <c r="A573" s="98"/>
      <c r="B573" s="98"/>
      <c r="C573" s="98"/>
      <c r="D573" s="98"/>
      <c r="E573" s="168"/>
      <c r="F573" s="168"/>
      <c r="G573" s="169"/>
      <c r="H573" s="168"/>
      <c r="I573" s="168"/>
      <c r="J573" s="168"/>
      <c r="K573" s="170"/>
      <c r="L573" s="170"/>
      <c r="M573" s="168"/>
      <c r="N573" s="168"/>
      <c r="O573" s="168"/>
      <c r="P573" s="170"/>
      <c r="Q573" s="168"/>
      <c r="R573" s="170"/>
      <c r="S573" s="168"/>
      <c r="T573" s="170"/>
      <c r="U573" s="98"/>
      <c r="V573" s="98"/>
      <c r="W573" s="98"/>
      <c r="X573" s="98"/>
      <c r="Y573" s="98"/>
      <c r="Z573" s="98"/>
    </row>
    <row r="574" spans="1:26" ht="18.75" customHeight="1">
      <c r="A574" s="98"/>
      <c r="B574" s="98"/>
      <c r="C574" s="98"/>
      <c r="D574" s="98"/>
      <c r="E574" s="168"/>
      <c r="F574" s="168"/>
      <c r="G574" s="169"/>
      <c r="H574" s="168"/>
      <c r="I574" s="168"/>
      <c r="J574" s="168"/>
      <c r="K574" s="170"/>
      <c r="L574" s="170"/>
      <c r="M574" s="168"/>
      <c r="N574" s="168"/>
      <c r="O574" s="168"/>
      <c r="P574" s="170"/>
      <c r="Q574" s="168"/>
      <c r="R574" s="170"/>
      <c r="S574" s="168"/>
      <c r="T574" s="170"/>
      <c r="U574" s="98"/>
      <c r="V574" s="98"/>
      <c r="W574" s="98"/>
      <c r="X574" s="98"/>
      <c r="Y574" s="98"/>
      <c r="Z574" s="98"/>
    </row>
    <row r="575" spans="1:26" ht="18.75" customHeight="1">
      <c r="A575" s="98"/>
      <c r="B575" s="98"/>
      <c r="C575" s="98"/>
      <c r="D575" s="98"/>
      <c r="E575" s="168"/>
      <c r="F575" s="168"/>
      <c r="G575" s="169"/>
      <c r="H575" s="168"/>
      <c r="I575" s="168"/>
      <c r="J575" s="168"/>
      <c r="K575" s="170"/>
      <c r="L575" s="170"/>
      <c r="M575" s="168"/>
      <c r="N575" s="168"/>
      <c r="O575" s="168"/>
      <c r="P575" s="170"/>
      <c r="Q575" s="168"/>
      <c r="R575" s="170"/>
      <c r="S575" s="168"/>
      <c r="T575" s="170"/>
      <c r="U575" s="98"/>
      <c r="V575" s="98"/>
      <c r="W575" s="98"/>
      <c r="X575" s="98"/>
      <c r="Y575" s="98"/>
      <c r="Z575" s="98"/>
    </row>
    <row r="576" spans="1:26" ht="18.75" customHeight="1">
      <c r="A576" s="98"/>
      <c r="B576" s="98"/>
      <c r="C576" s="98"/>
      <c r="D576" s="98"/>
      <c r="E576" s="168"/>
      <c r="F576" s="168"/>
      <c r="G576" s="169"/>
      <c r="H576" s="168"/>
      <c r="I576" s="168"/>
      <c r="J576" s="168"/>
      <c r="K576" s="170"/>
      <c r="L576" s="170"/>
      <c r="M576" s="168"/>
      <c r="N576" s="168"/>
      <c r="O576" s="168"/>
      <c r="P576" s="170"/>
      <c r="Q576" s="168"/>
      <c r="R576" s="170"/>
      <c r="S576" s="168"/>
      <c r="T576" s="170"/>
      <c r="U576" s="98"/>
      <c r="V576" s="98"/>
      <c r="W576" s="98"/>
      <c r="X576" s="98"/>
      <c r="Y576" s="98"/>
      <c r="Z576" s="98"/>
    </row>
    <row r="577" spans="1:26" ht="18.75" customHeight="1">
      <c r="A577" s="98"/>
      <c r="B577" s="98"/>
      <c r="C577" s="98"/>
      <c r="D577" s="98"/>
      <c r="E577" s="168"/>
      <c r="F577" s="168"/>
      <c r="G577" s="169"/>
      <c r="H577" s="168"/>
      <c r="I577" s="168"/>
      <c r="J577" s="168"/>
      <c r="K577" s="170"/>
      <c r="L577" s="170"/>
      <c r="M577" s="168"/>
      <c r="N577" s="168"/>
      <c r="O577" s="168"/>
      <c r="P577" s="170"/>
      <c r="Q577" s="168"/>
      <c r="R577" s="170"/>
      <c r="S577" s="168"/>
      <c r="T577" s="170"/>
      <c r="U577" s="98"/>
      <c r="V577" s="98"/>
      <c r="W577" s="98"/>
      <c r="X577" s="98"/>
      <c r="Y577" s="98"/>
      <c r="Z577" s="98"/>
    </row>
    <row r="578" spans="1:26" ht="18.75" customHeight="1">
      <c r="A578" s="98"/>
      <c r="B578" s="98"/>
      <c r="C578" s="98"/>
      <c r="D578" s="98"/>
      <c r="E578" s="168"/>
      <c r="F578" s="168"/>
      <c r="G578" s="169"/>
      <c r="H578" s="168"/>
      <c r="I578" s="168"/>
      <c r="J578" s="168"/>
      <c r="K578" s="170"/>
      <c r="L578" s="170"/>
      <c r="M578" s="168"/>
      <c r="N578" s="168"/>
      <c r="O578" s="168"/>
      <c r="P578" s="170"/>
      <c r="Q578" s="168"/>
      <c r="R578" s="170"/>
      <c r="S578" s="168"/>
      <c r="T578" s="170"/>
      <c r="U578" s="98"/>
      <c r="V578" s="98"/>
      <c r="W578" s="98"/>
      <c r="X578" s="98"/>
      <c r="Y578" s="98"/>
      <c r="Z578" s="98"/>
    </row>
    <row r="579" spans="1:26" ht="18.75" customHeight="1">
      <c r="A579" s="98"/>
      <c r="B579" s="98"/>
      <c r="C579" s="98"/>
      <c r="D579" s="98"/>
      <c r="E579" s="168"/>
      <c r="F579" s="168"/>
      <c r="G579" s="169"/>
      <c r="H579" s="168"/>
      <c r="I579" s="168"/>
      <c r="J579" s="168"/>
      <c r="K579" s="170"/>
      <c r="L579" s="170"/>
      <c r="M579" s="168"/>
      <c r="N579" s="168"/>
      <c r="O579" s="168"/>
      <c r="P579" s="170"/>
      <c r="Q579" s="168"/>
      <c r="R579" s="170"/>
      <c r="S579" s="168"/>
      <c r="T579" s="170"/>
      <c r="U579" s="98"/>
      <c r="V579" s="98"/>
      <c r="W579" s="98"/>
      <c r="X579" s="98"/>
      <c r="Y579" s="98"/>
      <c r="Z579" s="98"/>
    </row>
    <row r="580" spans="1:26" ht="18.75" customHeight="1">
      <c r="A580" s="98"/>
      <c r="B580" s="98"/>
      <c r="C580" s="98"/>
      <c r="D580" s="98"/>
      <c r="E580" s="168"/>
      <c r="F580" s="168"/>
      <c r="G580" s="169"/>
      <c r="H580" s="168"/>
      <c r="I580" s="168"/>
      <c r="J580" s="168"/>
      <c r="K580" s="170"/>
      <c r="L580" s="170"/>
      <c r="M580" s="168"/>
      <c r="N580" s="168"/>
      <c r="O580" s="168"/>
      <c r="P580" s="170"/>
      <c r="Q580" s="168"/>
      <c r="R580" s="170"/>
      <c r="S580" s="168"/>
      <c r="T580" s="170"/>
      <c r="U580" s="98"/>
      <c r="V580" s="98"/>
      <c r="W580" s="98"/>
      <c r="X580" s="98"/>
      <c r="Y580" s="98"/>
      <c r="Z580" s="98"/>
    </row>
    <row r="581" spans="1:26" ht="18.75" customHeight="1">
      <c r="A581" s="98"/>
      <c r="B581" s="98"/>
      <c r="C581" s="98"/>
      <c r="D581" s="98"/>
      <c r="E581" s="168"/>
      <c r="F581" s="168"/>
      <c r="G581" s="169"/>
      <c r="H581" s="168"/>
      <c r="I581" s="168"/>
      <c r="J581" s="168"/>
      <c r="K581" s="170"/>
      <c r="L581" s="170"/>
      <c r="M581" s="168"/>
      <c r="N581" s="168"/>
      <c r="O581" s="168"/>
      <c r="P581" s="170"/>
      <c r="Q581" s="168"/>
      <c r="R581" s="170"/>
      <c r="S581" s="168"/>
      <c r="T581" s="170"/>
      <c r="U581" s="98"/>
      <c r="V581" s="98"/>
      <c r="W581" s="98"/>
      <c r="X581" s="98"/>
      <c r="Y581" s="98"/>
      <c r="Z581" s="98"/>
    </row>
    <row r="582" spans="1:26" ht="18.75" customHeight="1">
      <c r="A582" s="98"/>
      <c r="B582" s="98"/>
      <c r="C582" s="98"/>
      <c r="D582" s="98"/>
      <c r="E582" s="168"/>
      <c r="F582" s="168"/>
      <c r="G582" s="169"/>
      <c r="H582" s="168"/>
      <c r="I582" s="168"/>
      <c r="J582" s="168"/>
      <c r="K582" s="170"/>
      <c r="L582" s="170"/>
      <c r="M582" s="168"/>
      <c r="N582" s="168"/>
      <c r="O582" s="168"/>
      <c r="P582" s="170"/>
      <c r="Q582" s="168"/>
      <c r="R582" s="170"/>
      <c r="S582" s="168"/>
      <c r="T582" s="170"/>
      <c r="U582" s="98"/>
      <c r="V582" s="98"/>
      <c r="W582" s="98"/>
      <c r="X582" s="98"/>
      <c r="Y582" s="98"/>
      <c r="Z582" s="98"/>
    </row>
    <row r="583" spans="1:26" ht="18.75" customHeight="1">
      <c r="A583" s="98"/>
      <c r="B583" s="98"/>
      <c r="C583" s="98"/>
      <c r="D583" s="98"/>
      <c r="E583" s="168"/>
      <c r="F583" s="168"/>
      <c r="G583" s="169"/>
      <c r="H583" s="168"/>
      <c r="I583" s="168"/>
      <c r="J583" s="168"/>
      <c r="K583" s="170"/>
      <c r="L583" s="170"/>
      <c r="M583" s="168"/>
      <c r="N583" s="168"/>
      <c r="O583" s="168"/>
      <c r="P583" s="170"/>
      <c r="Q583" s="168"/>
      <c r="R583" s="170"/>
      <c r="S583" s="168"/>
      <c r="T583" s="170"/>
      <c r="U583" s="98"/>
      <c r="V583" s="98"/>
      <c r="W583" s="98"/>
      <c r="X583" s="98"/>
      <c r="Y583" s="98"/>
      <c r="Z583" s="98"/>
    </row>
    <row r="584" spans="1:26" ht="18.75" customHeight="1">
      <c r="A584" s="98"/>
      <c r="B584" s="98"/>
      <c r="C584" s="98"/>
      <c r="D584" s="98"/>
      <c r="E584" s="168"/>
      <c r="F584" s="168"/>
      <c r="G584" s="169"/>
      <c r="H584" s="168"/>
      <c r="I584" s="168"/>
      <c r="J584" s="168"/>
      <c r="K584" s="170"/>
      <c r="L584" s="170"/>
      <c r="M584" s="168"/>
      <c r="N584" s="168"/>
      <c r="O584" s="168"/>
      <c r="P584" s="170"/>
      <c r="Q584" s="168"/>
      <c r="R584" s="170"/>
      <c r="S584" s="168"/>
      <c r="T584" s="170"/>
      <c r="U584" s="98"/>
      <c r="V584" s="98"/>
      <c r="W584" s="98"/>
      <c r="X584" s="98"/>
      <c r="Y584" s="98"/>
      <c r="Z584" s="98"/>
    </row>
    <row r="585" spans="1:26" ht="18.75" customHeight="1">
      <c r="A585" s="98"/>
      <c r="B585" s="98"/>
      <c r="C585" s="98"/>
      <c r="D585" s="98"/>
      <c r="E585" s="168"/>
      <c r="F585" s="168"/>
      <c r="G585" s="169"/>
      <c r="H585" s="168"/>
      <c r="I585" s="168"/>
      <c r="J585" s="168"/>
      <c r="K585" s="170"/>
      <c r="L585" s="170"/>
      <c r="M585" s="168"/>
      <c r="N585" s="168"/>
      <c r="O585" s="168"/>
      <c r="P585" s="170"/>
      <c r="Q585" s="168"/>
      <c r="R585" s="170"/>
      <c r="S585" s="168"/>
      <c r="T585" s="170"/>
      <c r="U585" s="98"/>
      <c r="V585" s="98"/>
      <c r="W585" s="98"/>
      <c r="X585" s="98"/>
      <c r="Y585" s="98"/>
      <c r="Z585" s="98"/>
    </row>
    <row r="586" spans="1:26" ht="18.75" customHeight="1">
      <c r="A586" s="98"/>
      <c r="B586" s="98"/>
      <c r="C586" s="98"/>
      <c r="D586" s="98"/>
      <c r="E586" s="168"/>
      <c r="F586" s="168"/>
      <c r="G586" s="169"/>
      <c r="H586" s="168"/>
      <c r="I586" s="168"/>
      <c r="J586" s="168"/>
      <c r="K586" s="170"/>
      <c r="L586" s="170"/>
      <c r="M586" s="168"/>
      <c r="N586" s="168"/>
      <c r="O586" s="168"/>
      <c r="P586" s="170"/>
      <c r="Q586" s="168"/>
      <c r="R586" s="170"/>
      <c r="S586" s="168"/>
      <c r="T586" s="170"/>
      <c r="U586" s="98"/>
      <c r="V586" s="98"/>
      <c r="W586" s="98"/>
      <c r="X586" s="98"/>
      <c r="Y586" s="98"/>
      <c r="Z586" s="98"/>
    </row>
    <row r="587" spans="1:26" ht="18.75" customHeight="1">
      <c r="A587" s="98"/>
      <c r="B587" s="98"/>
      <c r="C587" s="98"/>
      <c r="D587" s="98"/>
      <c r="E587" s="168"/>
      <c r="F587" s="168"/>
      <c r="G587" s="169"/>
      <c r="H587" s="168"/>
      <c r="I587" s="168"/>
      <c r="J587" s="168"/>
      <c r="K587" s="170"/>
      <c r="L587" s="170"/>
      <c r="M587" s="168"/>
      <c r="N587" s="168"/>
      <c r="O587" s="168"/>
      <c r="P587" s="170"/>
      <c r="Q587" s="168"/>
      <c r="R587" s="170"/>
      <c r="S587" s="168"/>
      <c r="T587" s="170"/>
      <c r="U587" s="98"/>
      <c r="V587" s="98"/>
      <c r="W587" s="98"/>
      <c r="X587" s="98"/>
      <c r="Y587" s="98"/>
      <c r="Z587" s="98"/>
    </row>
    <row r="588" spans="1:26" ht="18.75" customHeight="1">
      <c r="A588" s="98"/>
      <c r="B588" s="98"/>
      <c r="C588" s="98"/>
      <c r="D588" s="98"/>
      <c r="E588" s="168"/>
      <c r="F588" s="168"/>
      <c r="G588" s="169"/>
      <c r="H588" s="168"/>
      <c r="I588" s="168"/>
      <c r="J588" s="168"/>
      <c r="K588" s="170"/>
      <c r="L588" s="170"/>
      <c r="M588" s="168"/>
      <c r="N588" s="168"/>
      <c r="O588" s="168"/>
      <c r="P588" s="170"/>
      <c r="Q588" s="168"/>
      <c r="R588" s="170"/>
      <c r="S588" s="168"/>
      <c r="T588" s="170"/>
      <c r="U588" s="98"/>
      <c r="V588" s="98"/>
      <c r="W588" s="98"/>
      <c r="X588" s="98"/>
      <c r="Y588" s="98"/>
      <c r="Z588" s="98"/>
    </row>
    <row r="589" spans="1:26" ht="18.75" customHeight="1">
      <c r="A589" s="98"/>
      <c r="B589" s="98"/>
      <c r="C589" s="98"/>
      <c r="D589" s="98"/>
      <c r="E589" s="168"/>
      <c r="F589" s="168"/>
      <c r="G589" s="169"/>
      <c r="H589" s="168"/>
      <c r="I589" s="168"/>
      <c r="J589" s="168"/>
      <c r="K589" s="170"/>
      <c r="L589" s="170"/>
      <c r="M589" s="168"/>
      <c r="N589" s="168"/>
      <c r="O589" s="168"/>
      <c r="P589" s="170"/>
      <c r="Q589" s="168"/>
      <c r="R589" s="170"/>
      <c r="S589" s="168"/>
      <c r="T589" s="170"/>
      <c r="U589" s="98"/>
      <c r="V589" s="98"/>
      <c r="W589" s="98"/>
      <c r="X589" s="98"/>
      <c r="Y589" s="98"/>
      <c r="Z589" s="98"/>
    </row>
    <row r="590" spans="1:26" ht="18.75" customHeight="1">
      <c r="A590" s="98"/>
      <c r="B590" s="98"/>
      <c r="C590" s="98"/>
      <c r="D590" s="98"/>
      <c r="E590" s="168"/>
      <c r="F590" s="168"/>
      <c r="G590" s="169"/>
      <c r="H590" s="168"/>
      <c r="I590" s="168"/>
      <c r="J590" s="168"/>
      <c r="K590" s="170"/>
      <c r="L590" s="170"/>
      <c r="M590" s="168"/>
      <c r="N590" s="168"/>
      <c r="O590" s="168"/>
      <c r="P590" s="170"/>
      <c r="Q590" s="168"/>
      <c r="R590" s="170"/>
      <c r="S590" s="168"/>
      <c r="T590" s="170"/>
      <c r="U590" s="98"/>
      <c r="V590" s="98"/>
      <c r="W590" s="98"/>
      <c r="X590" s="98"/>
      <c r="Y590" s="98"/>
      <c r="Z590" s="98"/>
    </row>
    <row r="591" spans="1:26" ht="18.75" customHeight="1">
      <c r="A591" s="98"/>
      <c r="B591" s="98"/>
      <c r="C591" s="98"/>
      <c r="D591" s="98"/>
      <c r="E591" s="168"/>
      <c r="F591" s="168"/>
      <c r="G591" s="169"/>
      <c r="H591" s="168"/>
      <c r="I591" s="168"/>
      <c r="J591" s="168"/>
      <c r="K591" s="170"/>
      <c r="L591" s="170"/>
      <c r="M591" s="168"/>
      <c r="N591" s="168"/>
      <c r="O591" s="168"/>
      <c r="P591" s="170"/>
      <c r="Q591" s="168"/>
      <c r="R591" s="170"/>
      <c r="S591" s="168"/>
      <c r="T591" s="170"/>
      <c r="U591" s="98"/>
      <c r="V591" s="98"/>
      <c r="W591" s="98"/>
      <c r="X591" s="98"/>
      <c r="Y591" s="98"/>
      <c r="Z591" s="98"/>
    </row>
    <row r="592" spans="1:26" ht="18.75" customHeight="1">
      <c r="A592" s="98"/>
      <c r="B592" s="98"/>
      <c r="C592" s="98"/>
      <c r="D592" s="98"/>
      <c r="E592" s="168"/>
      <c r="F592" s="168"/>
      <c r="G592" s="169"/>
      <c r="H592" s="168"/>
      <c r="I592" s="168"/>
      <c r="J592" s="168"/>
      <c r="K592" s="170"/>
      <c r="L592" s="170"/>
      <c r="M592" s="168"/>
      <c r="N592" s="168"/>
      <c r="O592" s="168"/>
      <c r="P592" s="170"/>
      <c r="Q592" s="168"/>
      <c r="R592" s="170"/>
      <c r="S592" s="168"/>
      <c r="T592" s="170"/>
      <c r="U592" s="98"/>
      <c r="V592" s="98"/>
      <c r="W592" s="98"/>
      <c r="X592" s="98"/>
      <c r="Y592" s="98"/>
      <c r="Z592" s="98"/>
    </row>
    <row r="593" spans="1:26" ht="18.75" customHeight="1">
      <c r="A593" s="98"/>
      <c r="B593" s="98"/>
      <c r="C593" s="98"/>
      <c r="D593" s="98"/>
      <c r="E593" s="168"/>
      <c r="F593" s="168"/>
      <c r="G593" s="169"/>
      <c r="H593" s="168"/>
      <c r="I593" s="168"/>
      <c r="J593" s="168"/>
      <c r="K593" s="170"/>
      <c r="L593" s="170"/>
      <c r="M593" s="168"/>
      <c r="N593" s="168"/>
      <c r="O593" s="168"/>
      <c r="P593" s="170"/>
      <c r="Q593" s="168"/>
      <c r="R593" s="170"/>
      <c r="S593" s="168"/>
      <c r="T593" s="170"/>
      <c r="U593" s="98"/>
      <c r="V593" s="98"/>
      <c r="W593" s="98"/>
      <c r="X593" s="98"/>
      <c r="Y593" s="98"/>
      <c r="Z593" s="98"/>
    </row>
    <row r="594" spans="1:26" ht="18.75" customHeight="1">
      <c r="A594" s="98"/>
      <c r="B594" s="98"/>
      <c r="C594" s="98"/>
      <c r="D594" s="98"/>
      <c r="E594" s="168"/>
      <c r="F594" s="168"/>
      <c r="G594" s="169"/>
      <c r="H594" s="168"/>
      <c r="I594" s="168"/>
      <c r="J594" s="168"/>
      <c r="K594" s="170"/>
      <c r="L594" s="170"/>
      <c r="M594" s="168"/>
      <c r="N594" s="168"/>
      <c r="O594" s="168"/>
      <c r="P594" s="170"/>
      <c r="Q594" s="168"/>
      <c r="R594" s="170"/>
      <c r="S594" s="168"/>
      <c r="T594" s="170"/>
      <c r="U594" s="98"/>
      <c r="V594" s="98"/>
      <c r="W594" s="98"/>
      <c r="X594" s="98"/>
      <c r="Y594" s="98"/>
      <c r="Z594" s="98"/>
    </row>
    <row r="595" spans="1:26" ht="18.75" customHeight="1">
      <c r="A595" s="98"/>
      <c r="B595" s="98"/>
      <c r="C595" s="98"/>
      <c r="D595" s="98"/>
      <c r="E595" s="168"/>
      <c r="F595" s="168"/>
      <c r="G595" s="169"/>
      <c r="H595" s="168"/>
      <c r="I595" s="168"/>
      <c r="J595" s="168"/>
      <c r="K595" s="170"/>
      <c r="L595" s="170"/>
      <c r="M595" s="168"/>
      <c r="N595" s="168"/>
      <c r="O595" s="168"/>
      <c r="P595" s="170"/>
      <c r="Q595" s="168"/>
      <c r="R595" s="170"/>
      <c r="S595" s="168"/>
      <c r="T595" s="170"/>
      <c r="U595" s="98"/>
      <c r="V595" s="98"/>
      <c r="W595" s="98"/>
      <c r="X595" s="98"/>
      <c r="Y595" s="98"/>
      <c r="Z595" s="98"/>
    </row>
    <row r="596" spans="1:26" ht="18.75" customHeight="1">
      <c r="A596" s="98"/>
      <c r="B596" s="98"/>
      <c r="C596" s="98"/>
      <c r="D596" s="98"/>
      <c r="E596" s="168"/>
      <c r="F596" s="168"/>
      <c r="G596" s="169"/>
      <c r="H596" s="168"/>
      <c r="I596" s="168"/>
      <c r="J596" s="168"/>
      <c r="K596" s="170"/>
      <c r="L596" s="170"/>
      <c r="M596" s="168"/>
      <c r="N596" s="168"/>
      <c r="O596" s="168"/>
      <c r="P596" s="170"/>
      <c r="Q596" s="168"/>
      <c r="R596" s="170"/>
      <c r="S596" s="168"/>
      <c r="T596" s="170"/>
      <c r="U596" s="98"/>
      <c r="V596" s="98"/>
      <c r="W596" s="98"/>
      <c r="X596" s="98"/>
      <c r="Y596" s="98"/>
      <c r="Z596" s="98"/>
    </row>
    <row r="597" spans="1:26" ht="18.75" customHeight="1">
      <c r="A597" s="98"/>
      <c r="B597" s="98"/>
      <c r="C597" s="98"/>
      <c r="D597" s="98"/>
      <c r="E597" s="168"/>
      <c r="F597" s="168"/>
      <c r="G597" s="169"/>
      <c r="H597" s="168"/>
      <c r="I597" s="168"/>
      <c r="J597" s="168"/>
      <c r="K597" s="170"/>
      <c r="L597" s="170"/>
      <c r="M597" s="168"/>
      <c r="N597" s="168"/>
      <c r="O597" s="168"/>
      <c r="P597" s="170"/>
      <c r="Q597" s="168"/>
      <c r="R597" s="170"/>
      <c r="S597" s="168"/>
      <c r="T597" s="170"/>
      <c r="U597" s="98"/>
      <c r="V597" s="98"/>
      <c r="W597" s="98"/>
      <c r="X597" s="98"/>
      <c r="Y597" s="98"/>
      <c r="Z597" s="98"/>
    </row>
    <row r="598" spans="1:26" ht="18.75" customHeight="1">
      <c r="A598" s="98"/>
      <c r="B598" s="98"/>
      <c r="C598" s="98"/>
      <c r="D598" s="98"/>
      <c r="E598" s="168"/>
      <c r="F598" s="168"/>
      <c r="G598" s="169"/>
      <c r="H598" s="168"/>
      <c r="I598" s="168"/>
      <c r="J598" s="168"/>
      <c r="K598" s="170"/>
      <c r="L598" s="170"/>
      <c r="M598" s="168"/>
      <c r="N598" s="168"/>
      <c r="O598" s="168"/>
      <c r="P598" s="170"/>
      <c r="Q598" s="168"/>
      <c r="R598" s="170"/>
      <c r="S598" s="168"/>
      <c r="T598" s="170"/>
      <c r="U598" s="98"/>
      <c r="V598" s="98"/>
      <c r="W598" s="98"/>
      <c r="X598" s="98"/>
      <c r="Y598" s="98"/>
      <c r="Z598" s="98"/>
    </row>
    <row r="599" spans="1:26" ht="18.75" customHeight="1">
      <c r="A599" s="98"/>
      <c r="B599" s="98"/>
      <c r="C599" s="98"/>
      <c r="D599" s="98"/>
      <c r="E599" s="168"/>
      <c r="F599" s="168"/>
      <c r="G599" s="169"/>
      <c r="H599" s="168"/>
      <c r="I599" s="168"/>
      <c r="J599" s="168"/>
      <c r="K599" s="170"/>
      <c r="L599" s="170"/>
      <c r="M599" s="168"/>
      <c r="N599" s="168"/>
      <c r="O599" s="168"/>
      <c r="P599" s="170"/>
      <c r="Q599" s="168"/>
      <c r="R599" s="170"/>
      <c r="S599" s="168"/>
      <c r="T599" s="170"/>
      <c r="U599" s="98"/>
      <c r="V599" s="98"/>
      <c r="W599" s="98"/>
      <c r="X599" s="98"/>
      <c r="Y599" s="98"/>
      <c r="Z599" s="98"/>
    </row>
    <row r="600" spans="1:26" ht="18.75" customHeight="1">
      <c r="A600" s="98"/>
      <c r="B600" s="98"/>
      <c r="C600" s="98"/>
      <c r="D600" s="98"/>
      <c r="E600" s="168"/>
      <c r="F600" s="168"/>
      <c r="G600" s="169"/>
      <c r="H600" s="168"/>
      <c r="I600" s="168"/>
      <c r="J600" s="168"/>
      <c r="K600" s="170"/>
      <c r="L600" s="170"/>
      <c r="M600" s="168"/>
      <c r="N600" s="168"/>
      <c r="O600" s="168"/>
      <c r="P600" s="170"/>
      <c r="Q600" s="168"/>
      <c r="R600" s="170"/>
      <c r="S600" s="168"/>
      <c r="T600" s="170"/>
      <c r="U600" s="98"/>
      <c r="V600" s="98"/>
      <c r="W600" s="98"/>
      <c r="X600" s="98"/>
      <c r="Y600" s="98"/>
      <c r="Z600" s="98"/>
    </row>
    <row r="601" spans="1:26" ht="18.75" customHeight="1">
      <c r="A601" s="98"/>
      <c r="B601" s="98"/>
      <c r="C601" s="98"/>
      <c r="D601" s="98"/>
      <c r="E601" s="168"/>
      <c r="F601" s="168"/>
      <c r="G601" s="169"/>
      <c r="H601" s="168"/>
      <c r="I601" s="168"/>
      <c r="J601" s="168"/>
      <c r="K601" s="170"/>
      <c r="L601" s="170"/>
      <c r="M601" s="168"/>
      <c r="N601" s="168"/>
      <c r="O601" s="168"/>
      <c r="P601" s="170"/>
      <c r="Q601" s="168"/>
      <c r="R601" s="170"/>
      <c r="S601" s="168"/>
      <c r="T601" s="170"/>
      <c r="U601" s="98"/>
      <c r="V601" s="98"/>
      <c r="W601" s="98"/>
      <c r="X601" s="98"/>
      <c r="Y601" s="98"/>
      <c r="Z601" s="98"/>
    </row>
    <row r="602" spans="1:26" ht="18.75" customHeight="1">
      <c r="A602" s="98"/>
      <c r="B602" s="98"/>
      <c r="C602" s="98"/>
      <c r="D602" s="98"/>
      <c r="E602" s="168"/>
      <c r="F602" s="168"/>
      <c r="G602" s="169"/>
      <c r="H602" s="168"/>
      <c r="I602" s="168"/>
      <c r="J602" s="168"/>
      <c r="K602" s="170"/>
      <c r="L602" s="170"/>
      <c r="M602" s="168"/>
      <c r="N602" s="168"/>
      <c r="O602" s="168"/>
      <c r="P602" s="170"/>
      <c r="Q602" s="168"/>
      <c r="R602" s="170"/>
      <c r="S602" s="168"/>
      <c r="T602" s="170"/>
      <c r="U602" s="98"/>
      <c r="V602" s="98"/>
      <c r="W602" s="98"/>
      <c r="X602" s="98"/>
      <c r="Y602" s="98"/>
      <c r="Z602" s="98"/>
    </row>
    <row r="603" spans="1:26" ht="18.75" customHeight="1">
      <c r="A603" s="98"/>
      <c r="B603" s="98"/>
      <c r="C603" s="98"/>
      <c r="D603" s="98"/>
      <c r="E603" s="168"/>
      <c r="F603" s="168"/>
      <c r="G603" s="169"/>
      <c r="H603" s="168"/>
      <c r="I603" s="168"/>
      <c r="J603" s="168"/>
      <c r="K603" s="170"/>
      <c r="L603" s="170"/>
      <c r="M603" s="168"/>
      <c r="N603" s="168"/>
      <c r="O603" s="168"/>
      <c r="P603" s="170"/>
      <c r="Q603" s="168"/>
      <c r="R603" s="170"/>
      <c r="S603" s="168"/>
      <c r="T603" s="170"/>
      <c r="U603" s="98"/>
      <c r="V603" s="98"/>
      <c r="W603" s="98"/>
      <c r="X603" s="98"/>
      <c r="Y603" s="98"/>
      <c r="Z603" s="98"/>
    </row>
    <row r="604" spans="1:26" ht="18.75" customHeight="1">
      <c r="A604" s="98"/>
      <c r="B604" s="98"/>
      <c r="C604" s="98"/>
      <c r="D604" s="98"/>
      <c r="E604" s="168"/>
      <c r="F604" s="168"/>
      <c r="G604" s="169"/>
      <c r="H604" s="168"/>
      <c r="I604" s="168"/>
      <c r="J604" s="168"/>
      <c r="K604" s="170"/>
      <c r="L604" s="170"/>
      <c r="M604" s="168"/>
      <c r="N604" s="168"/>
      <c r="O604" s="168"/>
      <c r="P604" s="170"/>
      <c r="Q604" s="168"/>
      <c r="R604" s="170"/>
      <c r="S604" s="168"/>
      <c r="T604" s="170"/>
      <c r="U604" s="98"/>
      <c r="V604" s="98"/>
      <c r="W604" s="98"/>
      <c r="X604" s="98"/>
      <c r="Y604" s="98"/>
      <c r="Z604" s="98"/>
    </row>
    <row r="605" spans="1:26" ht="18.75" customHeight="1">
      <c r="A605" s="98"/>
      <c r="B605" s="98"/>
      <c r="C605" s="98"/>
      <c r="D605" s="98"/>
      <c r="E605" s="168"/>
      <c r="F605" s="168"/>
      <c r="G605" s="169"/>
      <c r="H605" s="168"/>
      <c r="I605" s="168"/>
      <c r="J605" s="168"/>
      <c r="K605" s="170"/>
      <c r="L605" s="170"/>
      <c r="M605" s="168"/>
      <c r="N605" s="168"/>
      <c r="O605" s="168"/>
      <c r="P605" s="170"/>
      <c r="Q605" s="168"/>
      <c r="R605" s="170"/>
      <c r="S605" s="168"/>
      <c r="T605" s="170"/>
      <c r="U605" s="98"/>
      <c r="V605" s="98"/>
      <c r="W605" s="98"/>
      <c r="X605" s="98"/>
      <c r="Y605" s="98"/>
      <c r="Z605" s="98"/>
    </row>
    <row r="606" spans="1:26" ht="18.75" customHeight="1">
      <c r="A606" s="98"/>
      <c r="B606" s="98"/>
      <c r="C606" s="98"/>
      <c r="D606" s="98"/>
      <c r="E606" s="168"/>
      <c r="F606" s="168"/>
      <c r="G606" s="169"/>
      <c r="H606" s="168"/>
      <c r="I606" s="168"/>
      <c r="J606" s="168"/>
      <c r="K606" s="170"/>
      <c r="L606" s="170"/>
      <c r="M606" s="168"/>
      <c r="N606" s="168"/>
      <c r="O606" s="168"/>
      <c r="P606" s="170"/>
      <c r="Q606" s="168"/>
      <c r="R606" s="170"/>
      <c r="S606" s="168"/>
      <c r="T606" s="170"/>
      <c r="U606" s="98"/>
      <c r="V606" s="98"/>
      <c r="W606" s="98"/>
      <c r="X606" s="98"/>
      <c r="Y606" s="98"/>
      <c r="Z606" s="98"/>
    </row>
    <row r="607" spans="1:26" ht="18.75" customHeight="1">
      <c r="A607" s="98"/>
      <c r="B607" s="98"/>
      <c r="C607" s="98"/>
      <c r="D607" s="98"/>
      <c r="E607" s="168"/>
      <c r="F607" s="168"/>
      <c r="G607" s="169"/>
      <c r="H607" s="168"/>
      <c r="I607" s="168"/>
      <c r="J607" s="168"/>
      <c r="K607" s="170"/>
      <c r="L607" s="170"/>
      <c r="M607" s="168"/>
      <c r="N607" s="168"/>
      <c r="O607" s="168"/>
      <c r="P607" s="170"/>
      <c r="Q607" s="168"/>
      <c r="R607" s="170"/>
      <c r="S607" s="168"/>
      <c r="T607" s="170"/>
      <c r="U607" s="98"/>
      <c r="V607" s="98"/>
      <c r="W607" s="98"/>
      <c r="X607" s="98"/>
      <c r="Y607" s="98"/>
      <c r="Z607" s="98"/>
    </row>
    <row r="608" spans="1:26" ht="18.75" customHeight="1">
      <c r="A608" s="98"/>
      <c r="B608" s="98"/>
      <c r="C608" s="98"/>
      <c r="D608" s="98"/>
      <c r="E608" s="168"/>
      <c r="F608" s="168"/>
      <c r="G608" s="169"/>
      <c r="H608" s="168"/>
      <c r="I608" s="168"/>
      <c r="J608" s="168"/>
      <c r="K608" s="170"/>
      <c r="L608" s="170"/>
      <c r="M608" s="168"/>
      <c r="N608" s="168"/>
      <c r="O608" s="168"/>
      <c r="P608" s="170"/>
      <c r="Q608" s="168"/>
      <c r="R608" s="170"/>
      <c r="S608" s="168"/>
      <c r="T608" s="170"/>
      <c r="U608" s="98"/>
      <c r="V608" s="98"/>
      <c r="W608" s="98"/>
      <c r="X608" s="98"/>
      <c r="Y608" s="98"/>
      <c r="Z608" s="98"/>
    </row>
    <row r="609" spans="1:26" ht="18.75" customHeight="1">
      <c r="A609" s="98"/>
      <c r="B609" s="98"/>
      <c r="C609" s="98"/>
      <c r="D609" s="98"/>
      <c r="E609" s="168"/>
      <c r="F609" s="168"/>
      <c r="G609" s="169"/>
      <c r="H609" s="168"/>
      <c r="I609" s="168"/>
      <c r="J609" s="168"/>
      <c r="K609" s="170"/>
      <c r="L609" s="170"/>
      <c r="M609" s="168"/>
      <c r="N609" s="168"/>
      <c r="O609" s="168"/>
      <c r="P609" s="170"/>
      <c r="Q609" s="168"/>
      <c r="R609" s="170"/>
      <c r="S609" s="168"/>
      <c r="T609" s="170"/>
      <c r="U609" s="98"/>
      <c r="V609" s="98"/>
      <c r="W609" s="98"/>
      <c r="X609" s="98"/>
      <c r="Y609" s="98"/>
      <c r="Z609" s="98"/>
    </row>
    <row r="610" spans="1:26" ht="18.75" customHeight="1">
      <c r="A610" s="98"/>
      <c r="B610" s="98"/>
      <c r="C610" s="98"/>
      <c r="D610" s="98"/>
      <c r="E610" s="168"/>
      <c r="F610" s="168"/>
      <c r="G610" s="169"/>
      <c r="H610" s="168"/>
      <c r="I610" s="168"/>
      <c r="J610" s="168"/>
      <c r="K610" s="170"/>
      <c r="L610" s="170"/>
      <c r="M610" s="168"/>
      <c r="N610" s="168"/>
      <c r="O610" s="168"/>
      <c r="P610" s="170"/>
      <c r="Q610" s="168"/>
      <c r="R610" s="170"/>
      <c r="S610" s="168"/>
      <c r="T610" s="170"/>
      <c r="U610" s="98"/>
      <c r="V610" s="98"/>
      <c r="W610" s="98"/>
      <c r="X610" s="98"/>
      <c r="Y610" s="98"/>
      <c r="Z610" s="98"/>
    </row>
    <row r="611" spans="1:26" ht="18.75" customHeight="1">
      <c r="A611" s="98"/>
      <c r="B611" s="98"/>
      <c r="C611" s="98"/>
      <c r="D611" s="98"/>
      <c r="E611" s="168"/>
      <c r="F611" s="168"/>
      <c r="G611" s="169"/>
      <c r="H611" s="168"/>
      <c r="I611" s="168"/>
      <c r="J611" s="168"/>
      <c r="K611" s="170"/>
      <c r="L611" s="170"/>
      <c r="M611" s="168"/>
      <c r="N611" s="168"/>
      <c r="O611" s="168"/>
      <c r="P611" s="170"/>
      <c r="Q611" s="168"/>
      <c r="R611" s="170"/>
      <c r="S611" s="168"/>
      <c r="T611" s="170"/>
      <c r="U611" s="98"/>
      <c r="V611" s="98"/>
      <c r="W611" s="98"/>
      <c r="X611" s="98"/>
      <c r="Y611" s="98"/>
      <c r="Z611" s="98"/>
    </row>
    <row r="612" spans="1:26" ht="18.75" customHeight="1">
      <c r="A612" s="98"/>
      <c r="B612" s="98"/>
      <c r="C612" s="98"/>
      <c r="D612" s="98"/>
      <c r="E612" s="168"/>
      <c r="F612" s="168"/>
      <c r="G612" s="169"/>
      <c r="H612" s="168"/>
      <c r="I612" s="168"/>
      <c r="J612" s="168"/>
      <c r="K612" s="170"/>
      <c r="L612" s="170"/>
      <c r="M612" s="168"/>
      <c r="N612" s="168"/>
      <c r="O612" s="168"/>
      <c r="P612" s="170"/>
      <c r="Q612" s="168"/>
      <c r="R612" s="170"/>
      <c r="S612" s="168"/>
      <c r="T612" s="170"/>
      <c r="U612" s="98"/>
      <c r="V612" s="98"/>
      <c r="W612" s="98"/>
      <c r="X612" s="98"/>
      <c r="Y612" s="98"/>
      <c r="Z612" s="98"/>
    </row>
    <row r="613" spans="1:26" ht="18.75" customHeight="1">
      <c r="A613" s="98"/>
      <c r="B613" s="98"/>
      <c r="C613" s="98"/>
      <c r="D613" s="98"/>
      <c r="E613" s="168"/>
      <c r="F613" s="168"/>
      <c r="G613" s="169"/>
      <c r="H613" s="168"/>
      <c r="I613" s="168"/>
      <c r="J613" s="168"/>
      <c r="K613" s="170"/>
      <c r="L613" s="170"/>
      <c r="M613" s="168"/>
      <c r="N613" s="168"/>
      <c r="O613" s="168"/>
      <c r="P613" s="170"/>
      <c r="Q613" s="168"/>
      <c r="R613" s="170"/>
      <c r="S613" s="168"/>
      <c r="T613" s="170"/>
      <c r="U613" s="98"/>
      <c r="V613" s="98"/>
      <c r="W613" s="98"/>
      <c r="X613" s="98"/>
      <c r="Y613" s="98"/>
      <c r="Z613" s="98"/>
    </row>
    <row r="614" spans="1:26" ht="18.75" customHeight="1">
      <c r="A614" s="98"/>
      <c r="B614" s="98"/>
      <c r="C614" s="98"/>
      <c r="D614" s="98"/>
      <c r="E614" s="168"/>
      <c r="F614" s="168"/>
      <c r="G614" s="169"/>
      <c r="H614" s="168"/>
      <c r="I614" s="168"/>
      <c r="J614" s="168"/>
      <c r="K614" s="170"/>
      <c r="L614" s="170"/>
      <c r="M614" s="168"/>
      <c r="N614" s="168"/>
      <c r="O614" s="168"/>
      <c r="P614" s="170"/>
      <c r="Q614" s="168"/>
      <c r="R614" s="170"/>
      <c r="S614" s="168"/>
      <c r="T614" s="170"/>
      <c r="U614" s="98"/>
      <c r="V614" s="98"/>
      <c r="W614" s="98"/>
      <c r="X614" s="98"/>
      <c r="Y614" s="98"/>
      <c r="Z614" s="98"/>
    </row>
    <row r="615" spans="1:26" ht="18.75" customHeight="1">
      <c r="A615" s="98"/>
      <c r="B615" s="98"/>
      <c r="C615" s="98"/>
      <c r="D615" s="98"/>
      <c r="E615" s="168"/>
      <c r="F615" s="168"/>
      <c r="G615" s="169"/>
      <c r="H615" s="168"/>
      <c r="I615" s="168"/>
      <c r="J615" s="168"/>
      <c r="K615" s="170"/>
      <c r="L615" s="170"/>
      <c r="M615" s="168"/>
      <c r="N615" s="168"/>
      <c r="O615" s="168"/>
      <c r="P615" s="170"/>
      <c r="Q615" s="168"/>
      <c r="R615" s="170"/>
      <c r="S615" s="168"/>
      <c r="T615" s="170"/>
      <c r="U615" s="98"/>
      <c r="V615" s="98"/>
      <c r="W615" s="98"/>
      <c r="X615" s="98"/>
      <c r="Y615" s="98"/>
      <c r="Z615" s="98"/>
    </row>
    <row r="616" spans="1:26" ht="18.75" customHeight="1">
      <c r="A616" s="98"/>
      <c r="B616" s="98"/>
      <c r="C616" s="98"/>
      <c r="D616" s="98"/>
      <c r="E616" s="168"/>
      <c r="F616" s="168"/>
      <c r="G616" s="169"/>
      <c r="H616" s="168"/>
      <c r="I616" s="168"/>
      <c r="J616" s="168"/>
      <c r="K616" s="170"/>
      <c r="L616" s="170"/>
      <c r="M616" s="168"/>
      <c r="N616" s="168"/>
      <c r="O616" s="168"/>
      <c r="P616" s="170"/>
      <c r="Q616" s="168"/>
      <c r="R616" s="170"/>
      <c r="S616" s="168"/>
      <c r="T616" s="170"/>
      <c r="U616" s="98"/>
      <c r="V616" s="98"/>
      <c r="W616" s="98"/>
      <c r="X616" s="98"/>
      <c r="Y616" s="98"/>
      <c r="Z616" s="98"/>
    </row>
    <row r="617" spans="1:26" ht="18.75" customHeight="1">
      <c r="A617" s="98"/>
      <c r="B617" s="98"/>
      <c r="C617" s="98"/>
      <c r="D617" s="98"/>
      <c r="E617" s="168"/>
      <c r="F617" s="168"/>
      <c r="G617" s="169"/>
      <c r="H617" s="168"/>
      <c r="I617" s="168"/>
      <c r="J617" s="168"/>
      <c r="K617" s="170"/>
      <c r="L617" s="170"/>
      <c r="M617" s="168"/>
      <c r="N617" s="168"/>
      <c r="O617" s="168"/>
      <c r="P617" s="170"/>
      <c r="Q617" s="168"/>
      <c r="R617" s="170"/>
      <c r="S617" s="168"/>
      <c r="T617" s="170"/>
      <c r="U617" s="98"/>
      <c r="V617" s="98"/>
      <c r="W617" s="98"/>
      <c r="X617" s="98"/>
      <c r="Y617" s="98"/>
      <c r="Z617" s="98"/>
    </row>
    <row r="618" spans="1:26" ht="18.75" customHeight="1">
      <c r="A618" s="98"/>
      <c r="B618" s="98"/>
      <c r="C618" s="98"/>
      <c r="D618" s="98"/>
      <c r="E618" s="168"/>
      <c r="F618" s="168"/>
      <c r="G618" s="169"/>
      <c r="H618" s="168"/>
      <c r="I618" s="168"/>
      <c r="J618" s="168"/>
      <c r="K618" s="170"/>
      <c r="L618" s="170"/>
      <c r="M618" s="168"/>
      <c r="N618" s="168"/>
      <c r="O618" s="168"/>
      <c r="P618" s="170"/>
      <c r="Q618" s="168"/>
      <c r="R618" s="170"/>
      <c r="S618" s="168"/>
      <c r="T618" s="170"/>
      <c r="U618" s="98"/>
      <c r="V618" s="98"/>
      <c r="W618" s="98"/>
      <c r="X618" s="98"/>
      <c r="Y618" s="98"/>
      <c r="Z618" s="98"/>
    </row>
    <row r="619" spans="1:26" ht="18.75" customHeight="1">
      <c r="A619" s="98"/>
      <c r="B619" s="98"/>
      <c r="C619" s="98"/>
      <c r="D619" s="98"/>
      <c r="E619" s="168"/>
      <c r="F619" s="168"/>
      <c r="G619" s="169"/>
      <c r="H619" s="168"/>
      <c r="I619" s="168"/>
      <c r="J619" s="168"/>
      <c r="K619" s="170"/>
      <c r="L619" s="170"/>
      <c r="M619" s="168"/>
      <c r="N619" s="168"/>
      <c r="O619" s="168"/>
      <c r="P619" s="170"/>
      <c r="Q619" s="168"/>
      <c r="R619" s="170"/>
      <c r="S619" s="168"/>
      <c r="T619" s="170"/>
      <c r="U619" s="98"/>
      <c r="V619" s="98"/>
      <c r="W619" s="98"/>
      <c r="X619" s="98"/>
      <c r="Y619" s="98"/>
      <c r="Z619" s="98"/>
    </row>
    <row r="620" spans="1:26" ht="18.75" customHeight="1">
      <c r="A620" s="98"/>
      <c r="B620" s="98"/>
      <c r="C620" s="98"/>
      <c r="D620" s="98"/>
      <c r="E620" s="168"/>
      <c r="F620" s="168"/>
      <c r="G620" s="169"/>
      <c r="H620" s="168"/>
      <c r="I620" s="168"/>
      <c r="J620" s="168"/>
      <c r="K620" s="170"/>
      <c r="L620" s="170"/>
      <c r="M620" s="168"/>
      <c r="N620" s="168"/>
      <c r="O620" s="168"/>
      <c r="P620" s="170"/>
      <c r="Q620" s="168"/>
      <c r="R620" s="170"/>
      <c r="S620" s="168"/>
      <c r="T620" s="170"/>
      <c r="U620" s="98"/>
      <c r="V620" s="98"/>
      <c r="W620" s="98"/>
      <c r="X620" s="98"/>
      <c r="Y620" s="98"/>
      <c r="Z620" s="98"/>
    </row>
    <row r="621" spans="1:26" ht="18.75" customHeight="1">
      <c r="A621" s="98"/>
      <c r="B621" s="98"/>
      <c r="C621" s="98"/>
      <c r="D621" s="98"/>
      <c r="E621" s="168"/>
      <c r="F621" s="168"/>
      <c r="G621" s="169"/>
      <c r="H621" s="168"/>
      <c r="I621" s="168"/>
      <c r="J621" s="168"/>
      <c r="K621" s="170"/>
      <c r="L621" s="170"/>
      <c r="M621" s="168"/>
      <c r="N621" s="168"/>
      <c r="O621" s="168"/>
      <c r="P621" s="170"/>
      <c r="Q621" s="168"/>
      <c r="R621" s="170"/>
      <c r="S621" s="168"/>
      <c r="T621" s="170"/>
      <c r="U621" s="98"/>
      <c r="V621" s="98"/>
      <c r="W621" s="98"/>
      <c r="X621" s="98"/>
      <c r="Y621" s="98"/>
      <c r="Z621" s="98"/>
    </row>
    <row r="622" spans="1:26" ht="18.75" customHeight="1">
      <c r="A622" s="98"/>
      <c r="B622" s="98"/>
      <c r="C622" s="98"/>
      <c r="D622" s="98"/>
      <c r="E622" s="168"/>
      <c r="F622" s="168"/>
      <c r="G622" s="169"/>
      <c r="H622" s="168"/>
      <c r="I622" s="168"/>
      <c r="J622" s="168"/>
      <c r="K622" s="170"/>
      <c r="L622" s="170"/>
      <c r="M622" s="168"/>
      <c r="N622" s="168"/>
      <c r="O622" s="168"/>
      <c r="P622" s="170"/>
      <c r="Q622" s="168"/>
      <c r="R622" s="170"/>
      <c r="S622" s="168"/>
      <c r="T622" s="170"/>
      <c r="U622" s="98"/>
      <c r="V622" s="98"/>
      <c r="W622" s="98"/>
      <c r="X622" s="98"/>
      <c r="Y622" s="98"/>
      <c r="Z622" s="98"/>
    </row>
    <row r="623" spans="1:26" ht="18.75" customHeight="1">
      <c r="A623" s="98"/>
      <c r="B623" s="98"/>
      <c r="C623" s="98"/>
      <c r="D623" s="98"/>
      <c r="E623" s="168"/>
      <c r="F623" s="168"/>
      <c r="G623" s="169"/>
      <c r="H623" s="168"/>
      <c r="I623" s="168"/>
      <c r="J623" s="168"/>
      <c r="K623" s="170"/>
      <c r="L623" s="170"/>
      <c r="M623" s="168"/>
      <c r="N623" s="168"/>
      <c r="O623" s="168"/>
      <c r="P623" s="170"/>
      <c r="Q623" s="168"/>
      <c r="R623" s="170"/>
      <c r="S623" s="168"/>
      <c r="T623" s="170"/>
      <c r="U623" s="98"/>
      <c r="V623" s="98"/>
      <c r="W623" s="98"/>
      <c r="X623" s="98"/>
      <c r="Y623" s="98"/>
      <c r="Z623" s="98"/>
    </row>
    <row r="624" spans="1:26" ht="18.75" customHeight="1">
      <c r="A624" s="98"/>
      <c r="B624" s="98"/>
      <c r="C624" s="98"/>
      <c r="D624" s="98"/>
      <c r="E624" s="168"/>
      <c r="F624" s="168"/>
      <c r="G624" s="169"/>
      <c r="H624" s="168"/>
      <c r="I624" s="168"/>
      <c r="J624" s="168"/>
      <c r="K624" s="170"/>
      <c r="L624" s="170"/>
      <c r="M624" s="168"/>
      <c r="N624" s="168"/>
      <c r="O624" s="168"/>
      <c r="P624" s="170"/>
      <c r="Q624" s="168"/>
      <c r="R624" s="170"/>
      <c r="S624" s="168"/>
      <c r="T624" s="170"/>
      <c r="U624" s="98"/>
      <c r="V624" s="98"/>
      <c r="W624" s="98"/>
      <c r="X624" s="98"/>
      <c r="Y624" s="98"/>
      <c r="Z624" s="98"/>
    </row>
    <row r="625" spans="1:26" ht="18.75" customHeight="1">
      <c r="A625" s="98"/>
      <c r="B625" s="98"/>
      <c r="C625" s="98"/>
      <c r="D625" s="98"/>
      <c r="E625" s="168"/>
      <c r="F625" s="168"/>
      <c r="G625" s="169"/>
      <c r="H625" s="168"/>
      <c r="I625" s="168"/>
      <c r="J625" s="168"/>
      <c r="K625" s="170"/>
      <c r="L625" s="170"/>
      <c r="M625" s="168"/>
      <c r="N625" s="168"/>
      <c r="O625" s="168"/>
      <c r="P625" s="170"/>
      <c r="Q625" s="168"/>
      <c r="R625" s="170"/>
      <c r="S625" s="168"/>
      <c r="T625" s="170"/>
      <c r="U625" s="98"/>
      <c r="V625" s="98"/>
      <c r="W625" s="98"/>
      <c r="X625" s="98"/>
      <c r="Y625" s="98"/>
      <c r="Z625" s="98"/>
    </row>
    <row r="626" spans="1:26" ht="18.75" customHeight="1">
      <c r="A626" s="98"/>
      <c r="B626" s="98"/>
      <c r="C626" s="98"/>
      <c r="D626" s="98"/>
      <c r="E626" s="168"/>
      <c r="F626" s="168"/>
      <c r="G626" s="169"/>
      <c r="H626" s="168"/>
      <c r="I626" s="168"/>
      <c r="J626" s="168"/>
      <c r="K626" s="170"/>
      <c r="L626" s="170"/>
      <c r="M626" s="168"/>
      <c r="N626" s="168"/>
      <c r="O626" s="168"/>
      <c r="P626" s="170"/>
      <c r="Q626" s="168"/>
      <c r="R626" s="170"/>
      <c r="S626" s="168"/>
      <c r="T626" s="170"/>
      <c r="U626" s="98"/>
      <c r="V626" s="98"/>
      <c r="W626" s="98"/>
      <c r="X626" s="98"/>
      <c r="Y626" s="98"/>
      <c r="Z626" s="98"/>
    </row>
    <row r="627" spans="1:26" ht="18.75" customHeight="1">
      <c r="A627" s="98"/>
      <c r="B627" s="98"/>
      <c r="C627" s="98"/>
      <c r="D627" s="98"/>
      <c r="E627" s="168"/>
      <c r="F627" s="168"/>
      <c r="G627" s="169"/>
      <c r="H627" s="168"/>
      <c r="I627" s="168"/>
      <c r="J627" s="168"/>
      <c r="K627" s="170"/>
      <c r="L627" s="170"/>
      <c r="M627" s="168"/>
      <c r="N627" s="168"/>
      <c r="O627" s="168"/>
      <c r="P627" s="170"/>
      <c r="Q627" s="168"/>
      <c r="R627" s="170"/>
      <c r="S627" s="168"/>
      <c r="T627" s="170"/>
      <c r="U627" s="98"/>
      <c r="V627" s="98"/>
      <c r="W627" s="98"/>
      <c r="X627" s="98"/>
      <c r="Y627" s="98"/>
      <c r="Z627" s="98"/>
    </row>
    <row r="628" spans="1:26" ht="18.75" customHeight="1">
      <c r="A628" s="98"/>
      <c r="B628" s="98"/>
      <c r="C628" s="98"/>
      <c r="D628" s="98"/>
      <c r="E628" s="168"/>
      <c r="F628" s="168"/>
      <c r="G628" s="169"/>
      <c r="H628" s="168"/>
      <c r="I628" s="168"/>
      <c r="J628" s="168"/>
      <c r="K628" s="170"/>
      <c r="L628" s="170"/>
      <c r="M628" s="168"/>
      <c r="N628" s="168"/>
      <c r="O628" s="168"/>
      <c r="P628" s="170"/>
      <c r="Q628" s="168"/>
      <c r="R628" s="170"/>
      <c r="S628" s="168"/>
      <c r="T628" s="170"/>
      <c r="U628" s="98"/>
      <c r="V628" s="98"/>
      <c r="W628" s="98"/>
      <c r="X628" s="98"/>
      <c r="Y628" s="98"/>
      <c r="Z628" s="98"/>
    </row>
    <row r="629" spans="1:26" ht="18.75" customHeight="1">
      <c r="A629" s="98"/>
      <c r="B629" s="98"/>
      <c r="C629" s="98"/>
      <c r="D629" s="98"/>
      <c r="E629" s="168"/>
      <c r="F629" s="168"/>
      <c r="G629" s="169"/>
      <c r="H629" s="168"/>
      <c r="I629" s="168"/>
      <c r="J629" s="168"/>
      <c r="K629" s="170"/>
      <c r="L629" s="170"/>
      <c r="M629" s="168"/>
      <c r="N629" s="168"/>
      <c r="O629" s="168"/>
      <c r="P629" s="170"/>
      <c r="Q629" s="168"/>
      <c r="R629" s="170"/>
      <c r="S629" s="168"/>
      <c r="T629" s="170"/>
      <c r="U629" s="98"/>
      <c r="V629" s="98"/>
      <c r="W629" s="98"/>
      <c r="X629" s="98"/>
      <c r="Y629" s="98"/>
      <c r="Z629" s="98"/>
    </row>
    <row r="630" spans="1:26" ht="18.75" customHeight="1">
      <c r="A630" s="98"/>
      <c r="B630" s="98"/>
      <c r="C630" s="98"/>
      <c r="D630" s="98"/>
      <c r="E630" s="168"/>
      <c r="F630" s="168"/>
      <c r="G630" s="169"/>
      <c r="H630" s="168"/>
      <c r="I630" s="168"/>
      <c r="J630" s="168"/>
      <c r="K630" s="170"/>
      <c r="L630" s="170"/>
      <c r="M630" s="168"/>
      <c r="N630" s="168"/>
      <c r="O630" s="168"/>
      <c r="P630" s="170"/>
      <c r="Q630" s="168"/>
      <c r="R630" s="170"/>
      <c r="S630" s="168"/>
      <c r="T630" s="170"/>
      <c r="U630" s="98"/>
      <c r="V630" s="98"/>
      <c r="W630" s="98"/>
      <c r="X630" s="98"/>
      <c r="Y630" s="98"/>
      <c r="Z630" s="98"/>
    </row>
    <row r="631" spans="1:26" ht="18.75" customHeight="1">
      <c r="A631" s="98"/>
      <c r="B631" s="98"/>
      <c r="C631" s="98"/>
      <c r="D631" s="98"/>
      <c r="E631" s="168"/>
      <c r="F631" s="168"/>
      <c r="G631" s="169"/>
      <c r="H631" s="168"/>
      <c r="I631" s="168"/>
      <c r="J631" s="168"/>
      <c r="K631" s="170"/>
      <c r="L631" s="170"/>
      <c r="M631" s="168"/>
      <c r="N631" s="168"/>
      <c r="O631" s="168"/>
      <c r="P631" s="170"/>
      <c r="Q631" s="168"/>
      <c r="R631" s="170"/>
      <c r="S631" s="168"/>
      <c r="T631" s="170"/>
      <c r="U631" s="98"/>
      <c r="V631" s="98"/>
      <c r="W631" s="98"/>
      <c r="X631" s="98"/>
      <c r="Y631" s="98"/>
      <c r="Z631" s="98"/>
    </row>
    <row r="632" spans="1:26" ht="18.75" customHeight="1">
      <c r="A632" s="98"/>
      <c r="B632" s="98"/>
      <c r="C632" s="98"/>
      <c r="D632" s="98"/>
      <c r="E632" s="168"/>
      <c r="F632" s="168"/>
      <c r="G632" s="169"/>
      <c r="H632" s="168"/>
      <c r="I632" s="168"/>
      <c r="J632" s="168"/>
      <c r="K632" s="170"/>
      <c r="L632" s="170"/>
      <c r="M632" s="168"/>
      <c r="N632" s="168"/>
      <c r="O632" s="168"/>
      <c r="P632" s="170"/>
      <c r="Q632" s="168"/>
      <c r="R632" s="170"/>
      <c r="S632" s="168"/>
      <c r="T632" s="170"/>
      <c r="U632" s="98"/>
      <c r="V632" s="98"/>
      <c r="W632" s="98"/>
      <c r="X632" s="98"/>
      <c r="Y632" s="98"/>
      <c r="Z632" s="98"/>
    </row>
    <row r="633" spans="1:26" ht="18.75" customHeight="1">
      <c r="A633" s="98"/>
      <c r="B633" s="98"/>
      <c r="C633" s="98"/>
      <c r="D633" s="98"/>
      <c r="E633" s="168"/>
      <c r="F633" s="168"/>
      <c r="G633" s="169"/>
      <c r="H633" s="168"/>
      <c r="I633" s="168"/>
      <c r="J633" s="168"/>
      <c r="K633" s="170"/>
      <c r="L633" s="170"/>
      <c r="M633" s="168"/>
      <c r="N633" s="168"/>
      <c r="O633" s="168"/>
      <c r="P633" s="170"/>
      <c r="Q633" s="168"/>
      <c r="R633" s="170"/>
      <c r="S633" s="168"/>
      <c r="T633" s="170"/>
      <c r="U633" s="98"/>
      <c r="V633" s="98"/>
      <c r="W633" s="98"/>
      <c r="X633" s="98"/>
      <c r="Y633" s="98"/>
      <c r="Z633" s="98"/>
    </row>
    <row r="634" spans="1:26" ht="18.75" customHeight="1">
      <c r="A634" s="98"/>
      <c r="B634" s="98"/>
      <c r="C634" s="98"/>
      <c r="D634" s="98"/>
      <c r="E634" s="168"/>
      <c r="F634" s="168"/>
      <c r="G634" s="169"/>
      <c r="H634" s="168"/>
      <c r="I634" s="168"/>
      <c r="J634" s="168"/>
      <c r="K634" s="170"/>
      <c r="L634" s="170"/>
      <c r="M634" s="168"/>
      <c r="N634" s="168"/>
      <c r="O634" s="168"/>
      <c r="P634" s="170"/>
      <c r="Q634" s="168"/>
      <c r="R634" s="170"/>
      <c r="S634" s="168"/>
      <c r="T634" s="170"/>
      <c r="U634" s="98"/>
      <c r="V634" s="98"/>
      <c r="W634" s="98"/>
      <c r="X634" s="98"/>
      <c r="Y634" s="98"/>
      <c r="Z634" s="98"/>
    </row>
    <row r="635" spans="1:26" ht="18.75" customHeight="1">
      <c r="A635" s="98"/>
      <c r="B635" s="98"/>
      <c r="C635" s="98"/>
      <c r="D635" s="98"/>
      <c r="E635" s="168"/>
      <c r="F635" s="168"/>
      <c r="G635" s="169"/>
      <c r="H635" s="168"/>
      <c r="I635" s="168"/>
      <c r="J635" s="168"/>
      <c r="K635" s="170"/>
      <c r="L635" s="170"/>
      <c r="M635" s="168"/>
      <c r="N635" s="168"/>
      <c r="O635" s="168"/>
      <c r="P635" s="170"/>
      <c r="Q635" s="168"/>
      <c r="R635" s="170"/>
      <c r="S635" s="168"/>
      <c r="T635" s="170"/>
      <c r="U635" s="98"/>
      <c r="V635" s="98"/>
      <c r="W635" s="98"/>
      <c r="X635" s="98"/>
      <c r="Y635" s="98"/>
      <c r="Z635" s="98"/>
    </row>
    <row r="636" spans="1:26" ht="18.75" customHeight="1">
      <c r="A636" s="98"/>
      <c r="B636" s="98"/>
      <c r="C636" s="98"/>
      <c r="D636" s="98"/>
      <c r="E636" s="168"/>
      <c r="F636" s="168"/>
      <c r="G636" s="169"/>
      <c r="H636" s="168"/>
      <c r="I636" s="168"/>
      <c r="J636" s="168"/>
      <c r="K636" s="170"/>
      <c r="L636" s="170"/>
      <c r="M636" s="168"/>
      <c r="N636" s="168"/>
      <c r="O636" s="168"/>
      <c r="P636" s="170"/>
      <c r="Q636" s="168"/>
      <c r="R636" s="170"/>
      <c r="S636" s="168"/>
      <c r="T636" s="170"/>
      <c r="U636" s="98"/>
      <c r="V636" s="98"/>
      <c r="W636" s="98"/>
      <c r="X636" s="98"/>
      <c r="Y636" s="98"/>
      <c r="Z636" s="98"/>
    </row>
    <row r="637" spans="1:26" ht="18.75" customHeight="1">
      <c r="A637" s="98"/>
      <c r="B637" s="98"/>
      <c r="C637" s="98"/>
      <c r="D637" s="98"/>
      <c r="E637" s="168"/>
      <c r="F637" s="168"/>
      <c r="G637" s="169"/>
      <c r="H637" s="168"/>
      <c r="I637" s="168"/>
      <c r="J637" s="168"/>
      <c r="K637" s="170"/>
      <c r="L637" s="170"/>
      <c r="M637" s="168"/>
      <c r="N637" s="168"/>
      <c r="O637" s="168"/>
      <c r="P637" s="170"/>
      <c r="Q637" s="168"/>
      <c r="R637" s="170"/>
      <c r="S637" s="168"/>
      <c r="T637" s="170"/>
      <c r="U637" s="98"/>
      <c r="V637" s="98"/>
      <c r="W637" s="98"/>
      <c r="X637" s="98"/>
      <c r="Y637" s="98"/>
      <c r="Z637" s="98"/>
    </row>
    <row r="638" spans="1:26" ht="18.75" customHeight="1">
      <c r="A638" s="98"/>
      <c r="B638" s="98"/>
      <c r="C638" s="98"/>
      <c r="D638" s="98"/>
      <c r="E638" s="168"/>
      <c r="F638" s="168"/>
      <c r="G638" s="169"/>
      <c r="H638" s="168"/>
      <c r="I638" s="168"/>
      <c r="J638" s="168"/>
      <c r="K638" s="170"/>
      <c r="L638" s="170"/>
      <c r="M638" s="168"/>
      <c r="N638" s="168"/>
      <c r="O638" s="168"/>
      <c r="P638" s="170"/>
      <c r="Q638" s="168"/>
      <c r="R638" s="170"/>
      <c r="S638" s="168"/>
      <c r="T638" s="170"/>
      <c r="U638" s="98"/>
      <c r="V638" s="98"/>
      <c r="W638" s="98"/>
      <c r="X638" s="98"/>
      <c r="Y638" s="98"/>
      <c r="Z638" s="98"/>
    </row>
    <row r="639" spans="1:26" ht="18.75" customHeight="1">
      <c r="A639" s="98"/>
      <c r="B639" s="98"/>
      <c r="C639" s="98"/>
      <c r="D639" s="98"/>
      <c r="E639" s="168"/>
      <c r="F639" s="168"/>
      <c r="G639" s="169"/>
      <c r="H639" s="168"/>
      <c r="I639" s="168"/>
      <c r="J639" s="168"/>
      <c r="K639" s="170"/>
      <c r="L639" s="170"/>
      <c r="M639" s="168"/>
      <c r="N639" s="168"/>
      <c r="O639" s="168"/>
      <c r="P639" s="170"/>
      <c r="Q639" s="168"/>
      <c r="R639" s="170"/>
      <c r="S639" s="168"/>
      <c r="T639" s="170"/>
      <c r="U639" s="98"/>
      <c r="V639" s="98"/>
      <c r="W639" s="98"/>
      <c r="X639" s="98"/>
      <c r="Y639" s="98"/>
      <c r="Z639" s="98"/>
    </row>
    <row r="640" spans="1:26" ht="18.75" customHeight="1">
      <c r="A640" s="98"/>
      <c r="B640" s="98"/>
      <c r="C640" s="98"/>
      <c r="D640" s="98"/>
      <c r="E640" s="168"/>
      <c r="F640" s="168"/>
      <c r="G640" s="169"/>
      <c r="H640" s="168"/>
      <c r="I640" s="168"/>
      <c r="J640" s="168"/>
      <c r="K640" s="170"/>
      <c r="L640" s="170"/>
      <c r="M640" s="168"/>
      <c r="N640" s="168"/>
      <c r="O640" s="168"/>
      <c r="P640" s="170"/>
      <c r="Q640" s="168"/>
      <c r="R640" s="170"/>
      <c r="S640" s="168"/>
      <c r="T640" s="170"/>
      <c r="U640" s="98"/>
      <c r="V640" s="98"/>
      <c r="W640" s="98"/>
      <c r="X640" s="98"/>
      <c r="Y640" s="98"/>
      <c r="Z640" s="98"/>
    </row>
    <row r="641" spans="1:26" ht="18.75" customHeight="1">
      <c r="A641" s="98"/>
      <c r="B641" s="98"/>
      <c r="C641" s="98"/>
      <c r="D641" s="98"/>
      <c r="E641" s="168"/>
      <c r="F641" s="168"/>
      <c r="G641" s="169"/>
      <c r="H641" s="168"/>
      <c r="I641" s="168"/>
      <c r="J641" s="168"/>
      <c r="K641" s="170"/>
      <c r="L641" s="170"/>
      <c r="M641" s="168"/>
      <c r="N641" s="168"/>
      <c r="O641" s="168"/>
      <c r="P641" s="170"/>
      <c r="Q641" s="168"/>
      <c r="R641" s="170"/>
      <c r="S641" s="168"/>
      <c r="T641" s="170"/>
      <c r="U641" s="98"/>
      <c r="V641" s="98"/>
      <c r="W641" s="98"/>
      <c r="X641" s="98"/>
      <c r="Y641" s="98"/>
      <c r="Z641" s="98"/>
    </row>
    <row r="642" spans="1:26" ht="18.75" customHeight="1">
      <c r="A642" s="98"/>
      <c r="B642" s="98"/>
      <c r="C642" s="98"/>
      <c r="D642" s="98"/>
      <c r="E642" s="168"/>
      <c r="F642" s="168"/>
      <c r="G642" s="169"/>
      <c r="H642" s="168"/>
      <c r="I642" s="168"/>
      <c r="J642" s="168"/>
      <c r="K642" s="170"/>
      <c r="L642" s="170"/>
      <c r="M642" s="168"/>
      <c r="N642" s="168"/>
      <c r="O642" s="168"/>
      <c r="P642" s="170"/>
      <c r="Q642" s="168"/>
      <c r="R642" s="170"/>
      <c r="S642" s="168"/>
      <c r="T642" s="170"/>
      <c r="U642" s="98"/>
      <c r="V642" s="98"/>
      <c r="W642" s="98"/>
      <c r="X642" s="98"/>
      <c r="Y642" s="98"/>
      <c r="Z642" s="98"/>
    </row>
    <row r="643" spans="1:26" ht="18.75" customHeight="1">
      <c r="A643" s="98"/>
      <c r="B643" s="98"/>
      <c r="C643" s="98"/>
      <c r="D643" s="98"/>
      <c r="E643" s="168"/>
      <c r="F643" s="168"/>
      <c r="G643" s="169"/>
      <c r="H643" s="168"/>
      <c r="I643" s="168"/>
      <c r="J643" s="168"/>
      <c r="K643" s="170"/>
      <c r="L643" s="170"/>
      <c r="M643" s="168"/>
      <c r="N643" s="168"/>
      <c r="O643" s="168"/>
      <c r="P643" s="170"/>
      <c r="Q643" s="168"/>
      <c r="R643" s="170"/>
      <c r="S643" s="168"/>
      <c r="T643" s="170"/>
      <c r="U643" s="98"/>
      <c r="V643" s="98"/>
      <c r="W643" s="98"/>
      <c r="X643" s="98"/>
      <c r="Y643" s="98"/>
      <c r="Z643" s="98"/>
    </row>
    <row r="644" spans="1:26" ht="18.75" customHeight="1">
      <c r="A644" s="98"/>
      <c r="B644" s="98"/>
      <c r="C644" s="98"/>
      <c r="D644" s="98"/>
      <c r="E644" s="168"/>
      <c r="F644" s="168"/>
      <c r="G644" s="169"/>
      <c r="H644" s="168"/>
      <c r="I644" s="168"/>
      <c r="J644" s="168"/>
      <c r="K644" s="170"/>
      <c r="L644" s="170"/>
      <c r="M644" s="168"/>
      <c r="N644" s="168"/>
      <c r="O644" s="168"/>
      <c r="P644" s="170"/>
      <c r="Q644" s="168"/>
      <c r="R644" s="170"/>
      <c r="S644" s="168"/>
      <c r="T644" s="170"/>
      <c r="U644" s="98"/>
      <c r="V644" s="98"/>
      <c r="W644" s="98"/>
      <c r="X644" s="98"/>
      <c r="Y644" s="98"/>
      <c r="Z644" s="98"/>
    </row>
    <row r="645" spans="1:26" ht="18.75" customHeight="1">
      <c r="A645" s="98"/>
      <c r="B645" s="98"/>
      <c r="C645" s="98"/>
      <c r="D645" s="98"/>
      <c r="E645" s="168"/>
      <c r="F645" s="168"/>
      <c r="G645" s="169"/>
      <c r="H645" s="168"/>
      <c r="I645" s="168"/>
      <c r="J645" s="168"/>
      <c r="K645" s="170"/>
      <c r="L645" s="170"/>
      <c r="M645" s="168"/>
      <c r="N645" s="168"/>
      <c r="O645" s="168"/>
      <c r="P645" s="170"/>
      <c r="Q645" s="168"/>
      <c r="R645" s="170"/>
      <c r="S645" s="168"/>
      <c r="T645" s="170"/>
      <c r="U645" s="98"/>
      <c r="V645" s="98"/>
      <c r="W645" s="98"/>
      <c r="X645" s="98"/>
      <c r="Y645" s="98"/>
      <c r="Z645" s="98"/>
    </row>
    <row r="646" spans="1:26" ht="18.75" customHeight="1">
      <c r="A646" s="98"/>
      <c r="B646" s="98"/>
      <c r="C646" s="98"/>
      <c r="D646" s="98"/>
      <c r="E646" s="168"/>
      <c r="F646" s="168"/>
      <c r="G646" s="169"/>
      <c r="H646" s="168"/>
      <c r="I646" s="168"/>
      <c r="J646" s="168"/>
      <c r="K646" s="170"/>
      <c r="L646" s="170"/>
      <c r="M646" s="168"/>
      <c r="N646" s="168"/>
      <c r="O646" s="168"/>
      <c r="P646" s="170"/>
      <c r="Q646" s="168"/>
      <c r="R646" s="170"/>
      <c r="S646" s="168"/>
      <c r="T646" s="170"/>
      <c r="U646" s="98"/>
      <c r="V646" s="98"/>
      <c r="W646" s="98"/>
      <c r="X646" s="98"/>
      <c r="Y646" s="98"/>
      <c r="Z646" s="98"/>
    </row>
    <row r="647" spans="1:26" ht="18.75" customHeight="1">
      <c r="A647" s="98"/>
      <c r="B647" s="98"/>
      <c r="C647" s="98"/>
      <c r="D647" s="98"/>
      <c r="E647" s="168"/>
      <c r="F647" s="168"/>
      <c r="G647" s="169"/>
      <c r="H647" s="168"/>
      <c r="I647" s="168"/>
      <c r="J647" s="168"/>
      <c r="K647" s="170"/>
      <c r="L647" s="170"/>
      <c r="M647" s="168"/>
      <c r="N647" s="168"/>
      <c r="O647" s="168"/>
      <c r="P647" s="170"/>
      <c r="Q647" s="168"/>
      <c r="R647" s="170"/>
      <c r="S647" s="168"/>
      <c r="T647" s="170"/>
      <c r="U647" s="98"/>
      <c r="V647" s="98"/>
      <c r="W647" s="98"/>
      <c r="X647" s="98"/>
      <c r="Y647" s="98"/>
      <c r="Z647" s="98"/>
    </row>
    <row r="648" spans="1:26" ht="18.75" customHeight="1">
      <c r="A648" s="98"/>
      <c r="B648" s="98"/>
      <c r="C648" s="98"/>
      <c r="D648" s="98"/>
      <c r="E648" s="168"/>
      <c r="F648" s="168"/>
      <c r="G648" s="169"/>
      <c r="H648" s="168"/>
      <c r="I648" s="168"/>
      <c r="J648" s="168"/>
      <c r="K648" s="170"/>
      <c r="L648" s="170"/>
      <c r="M648" s="168"/>
      <c r="N648" s="168"/>
      <c r="O648" s="168"/>
      <c r="P648" s="170"/>
      <c r="Q648" s="168"/>
      <c r="R648" s="170"/>
      <c r="S648" s="168"/>
      <c r="T648" s="170"/>
      <c r="U648" s="98"/>
      <c r="V648" s="98"/>
      <c r="W648" s="98"/>
      <c r="X648" s="98"/>
      <c r="Y648" s="98"/>
      <c r="Z648" s="98"/>
    </row>
    <row r="649" spans="1:26" ht="18.75" customHeight="1">
      <c r="A649" s="98"/>
      <c r="B649" s="98"/>
      <c r="C649" s="98"/>
      <c r="D649" s="98"/>
      <c r="E649" s="168"/>
      <c r="F649" s="168"/>
      <c r="G649" s="169"/>
      <c r="H649" s="168"/>
      <c r="I649" s="168"/>
      <c r="J649" s="168"/>
      <c r="K649" s="170"/>
      <c r="L649" s="170"/>
      <c r="M649" s="168"/>
      <c r="N649" s="168"/>
      <c r="O649" s="168"/>
      <c r="P649" s="170"/>
      <c r="Q649" s="168"/>
      <c r="R649" s="170"/>
      <c r="S649" s="168"/>
      <c r="T649" s="170"/>
      <c r="U649" s="98"/>
      <c r="V649" s="98"/>
      <c r="W649" s="98"/>
      <c r="X649" s="98"/>
      <c r="Y649" s="98"/>
      <c r="Z649" s="98"/>
    </row>
    <row r="650" spans="1:26" ht="18.75" customHeight="1">
      <c r="A650" s="98"/>
      <c r="B650" s="98"/>
      <c r="C650" s="98"/>
      <c r="D650" s="98"/>
      <c r="E650" s="168"/>
      <c r="F650" s="168"/>
      <c r="G650" s="169"/>
      <c r="H650" s="168"/>
      <c r="I650" s="168"/>
      <c r="J650" s="168"/>
      <c r="K650" s="170"/>
      <c r="L650" s="170"/>
      <c r="M650" s="168"/>
      <c r="N650" s="168"/>
      <c r="O650" s="168"/>
      <c r="P650" s="170"/>
      <c r="Q650" s="168"/>
      <c r="R650" s="170"/>
      <c r="S650" s="168"/>
      <c r="T650" s="170"/>
      <c r="U650" s="98"/>
      <c r="V650" s="98"/>
      <c r="W650" s="98"/>
      <c r="X650" s="98"/>
      <c r="Y650" s="98"/>
      <c r="Z650" s="98"/>
    </row>
    <row r="651" spans="1:26" ht="18.75" customHeight="1">
      <c r="A651" s="98"/>
      <c r="B651" s="98"/>
      <c r="C651" s="98"/>
      <c r="D651" s="98"/>
      <c r="E651" s="168"/>
      <c r="F651" s="168"/>
      <c r="G651" s="169"/>
      <c r="H651" s="168"/>
      <c r="I651" s="168"/>
      <c r="J651" s="168"/>
      <c r="K651" s="170"/>
      <c r="L651" s="170"/>
      <c r="M651" s="168"/>
      <c r="N651" s="168"/>
      <c r="O651" s="168"/>
      <c r="P651" s="170"/>
      <c r="Q651" s="168"/>
      <c r="R651" s="170"/>
      <c r="S651" s="168"/>
      <c r="T651" s="170"/>
      <c r="U651" s="98"/>
      <c r="V651" s="98"/>
      <c r="W651" s="98"/>
      <c r="X651" s="98"/>
      <c r="Y651" s="98"/>
      <c r="Z651" s="98"/>
    </row>
    <row r="652" spans="1:26" ht="18.75" customHeight="1">
      <c r="A652" s="98"/>
      <c r="B652" s="98"/>
      <c r="C652" s="98"/>
      <c r="D652" s="98"/>
      <c r="E652" s="168"/>
      <c r="F652" s="168"/>
      <c r="G652" s="169"/>
      <c r="H652" s="168"/>
      <c r="I652" s="168"/>
      <c r="J652" s="168"/>
      <c r="K652" s="170"/>
      <c r="L652" s="170"/>
      <c r="M652" s="168"/>
      <c r="N652" s="168"/>
      <c r="O652" s="168"/>
      <c r="P652" s="170"/>
      <c r="Q652" s="168"/>
      <c r="R652" s="170"/>
      <c r="S652" s="168"/>
      <c r="T652" s="170"/>
      <c r="U652" s="98"/>
      <c r="V652" s="98"/>
      <c r="W652" s="98"/>
      <c r="X652" s="98"/>
      <c r="Y652" s="98"/>
      <c r="Z652" s="98"/>
    </row>
    <row r="653" spans="1:26" ht="18.75" customHeight="1">
      <c r="A653" s="98"/>
      <c r="B653" s="98"/>
      <c r="C653" s="98"/>
      <c r="D653" s="98"/>
      <c r="E653" s="168"/>
      <c r="F653" s="168"/>
      <c r="G653" s="169"/>
      <c r="H653" s="168"/>
      <c r="I653" s="168"/>
      <c r="J653" s="168"/>
      <c r="K653" s="170"/>
      <c r="L653" s="170"/>
      <c r="M653" s="168"/>
      <c r="N653" s="168"/>
      <c r="O653" s="168"/>
      <c r="P653" s="170"/>
      <c r="Q653" s="168"/>
      <c r="R653" s="170"/>
      <c r="S653" s="168"/>
      <c r="T653" s="170"/>
      <c r="U653" s="98"/>
      <c r="V653" s="98"/>
      <c r="W653" s="98"/>
      <c r="X653" s="98"/>
      <c r="Y653" s="98"/>
      <c r="Z653" s="98"/>
    </row>
    <row r="654" spans="1:26" ht="18.75" customHeight="1">
      <c r="A654" s="98"/>
      <c r="B654" s="98"/>
      <c r="C654" s="98"/>
      <c r="D654" s="98"/>
      <c r="E654" s="168"/>
      <c r="F654" s="168"/>
      <c r="G654" s="169"/>
      <c r="H654" s="168"/>
      <c r="I654" s="168"/>
      <c r="J654" s="168"/>
      <c r="K654" s="170"/>
      <c r="L654" s="170"/>
      <c r="M654" s="168"/>
      <c r="N654" s="168"/>
      <c r="O654" s="168"/>
      <c r="P654" s="170"/>
      <c r="Q654" s="168"/>
      <c r="R654" s="170"/>
      <c r="S654" s="168"/>
      <c r="T654" s="170"/>
      <c r="U654" s="98"/>
      <c r="V654" s="98"/>
      <c r="W654" s="98"/>
      <c r="X654" s="98"/>
      <c r="Y654" s="98"/>
      <c r="Z654" s="98"/>
    </row>
    <row r="655" spans="1:26" ht="18.75" customHeight="1">
      <c r="A655" s="98"/>
      <c r="B655" s="98"/>
      <c r="C655" s="98"/>
      <c r="D655" s="98"/>
      <c r="E655" s="168"/>
      <c r="F655" s="168"/>
      <c r="G655" s="169"/>
      <c r="H655" s="168"/>
      <c r="I655" s="168"/>
      <c r="J655" s="168"/>
      <c r="K655" s="170"/>
      <c r="L655" s="170"/>
      <c r="M655" s="168"/>
      <c r="N655" s="168"/>
      <c r="O655" s="168"/>
      <c r="P655" s="170"/>
      <c r="Q655" s="168"/>
      <c r="R655" s="170"/>
      <c r="S655" s="168"/>
      <c r="T655" s="170"/>
      <c r="U655" s="98"/>
      <c r="V655" s="98"/>
      <c r="W655" s="98"/>
      <c r="X655" s="98"/>
      <c r="Y655" s="98"/>
      <c r="Z655" s="98"/>
    </row>
    <row r="656" spans="1:26" ht="18.75" customHeight="1">
      <c r="A656" s="98"/>
      <c r="B656" s="98"/>
      <c r="C656" s="98"/>
      <c r="D656" s="98"/>
      <c r="E656" s="168"/>
      <c r="F656" s="168"/>
      <c r="G656" s="169"/>
      <c r="H656" s="168"/>
      <c r="I656" s="168"/>
      <c r="J656" s="168"/>
      <c r="K656" s="170"/>
      <c r="L656" s="170"/>
      <c r="M656" s="168"/>
      <c r="N656" s="168"/>
      <c r="O656" s="168"/>
      <c r="P656" s="170"/>
      <c r="Q656" s="168"/>
      <c r="R656" s="170"/>
      <c r="S656" s="168"/>
      <c r="T656" s="170"/>
      <c r="U656" s="98"/>
      <c r="V656" s="98"/>
      <c r="W656" s="98"/>
      <c r="X656" s="98"/>
      <c r="Y656" s="98"/>
      <c r="Z656" s="98"/>
    </row>
    <row r="657" spans="1:26" ht="18.75" customHeight="1">
      <c r="A657" s="98"/>
      <c r="B657" s="98"/>
      <c r="C657" s="98"/>
      <c r="D657" s="98"/>
      <c r="E657" s="168"/>
      <c r="F657" s="168"/>
      <c r="G657" s="169"/>
      <c r="H657" s="168"/>
      <c r="I657" s="168"/>
      <c r="J657" s="168"/>
      <c r="K657" s="170"/>
      <c r="L657" s="170"/>
      <c r="M657" s="168"/>
      <c r="N657" s="168"/>
      <c r="O657" s="168"/>
      <c r="P657" s="170"/>
      <c r="Q657" s="168"/>
      <c r="R657" s="170"/>
      <c r="S657" s="168"/>
      <c r="T657" s="170"/>
      <c r="U657" s="98"/>
      <c r="V657" s="98"/>
      <c r="W657" s="98"/>
      <c r="X657" s="98"/>
      <c r="Y657" s="98"/>
      <c r="Z657" s="98"/>
    </row>
    <row r="658" spans="1:26" ht="18.75" customHeight="1">
      <c r="A658" s="98"/>
      <c r="B658" s="98"/>
      <c r="C658" s="98"/>
      <c r="D658" s="98"/>
      <c r="E658" s="168"/>
      <c r="F658" s="168"/>
      <c r="G658" s="169"/>
      <c r="H658" s="168"/>
      <c r="I658" s="168"/>
      <c r="J658" s="168"/>
      <c r="K658" s="170"/>
      <c r="L658" s="170"/>
      <c r="M658" s="168"/>
      <c r="N658" s="168"/>
      <c r="O658" s="168"/>
      <c r="P658" s="170"/>
      <c r="Q658" s="168"/>
      <c r="R658" s="170"/>
      <c r="S658" s="168"/>
      <c r="T658" s="170"/>
      <c r="U658" s="98"/>
      <c r="V658" s="98"/>
      <c r="W658" s="98"/>
      <c r="X658" s="98"/>
      <c r="Y658" s="98"/>
      <c r="Z658" s="98"/>
    </row>
    <row r="659" spans="1:26" ht="18.75" customHeight="1">
      <c r="A659" s="98"/>
      <c r="B659" s="98"/>
      <c r="C659" s="98"/>
      <c r="D659" s="98"/>
      <c r="E659" s="168"/>
      <c r="F659" s="168"/>
      <c r="G659" s="169"/>
      <c r="H659" s="168"/>
      <c r="I659" s="168"/>
      <c r="J659" s="168"/>
      <c r="K659" s="170"/>
      <c r="L659" s="170"/>
      <c r="M659" s="168"/>
      <c r="N659" s="168"/>
      <c r="O659" s="168"/>
      <c r="P659" s="170"/>
      <c r="Q659" s="168"/>
      <c r="R659" s="170"/>
      <c r="S659" s="168"/>
      <c r="T659" s="170"/>
      <c r="U659" s="98"/>
      <c r="V659" s="98"/>
      <c r="W659" s="98"/>
      <c r="X659" s="98"/>
      <c r="Y659" s="98"/>
      <c r="Z659" s="98"/>
    </row>
    <row r="660" spans="1:26" ht="18.75" customHeight="1">
      <c r="A660" s="98"/>
      <c r="B660" s="98"/>
      <c r="C660" s="98"/>
      <c r="D660" s="98"/>
      <c r="E660" s="168"/>
      <c r="F660" s="168"/>
      <c r="G660" s="169"/>
      <c r="H660" s="168"/>
      <c r="I660" s="168"/>
      <c r="J660" s="168"/>
      <c r="K660" s="170"/>
      <c r="L660" s="170"/>
      <c r="M660" s="168"/>
      <c r="N660" s="168"/>
      <c r="O660" s="168"/>
      <c r="P660" s="170"/>
      <c r="Q660" s="168"/>
      <c r="R660" s="170"/>
      <c r="S660" s="168"/>
      <c r="T660" s="170"/>
      <c r="U660" s="98"/>
      <c r="V660" s="98"/>
      <c r="W660" s="98"/>
      <c r="X660" s="98"/>
      <c r="Y660" s="98"/>
      <c r="Z660" s="98"/>
    </row>
    <row r="661" spans="1:26" ht="18.75" customHeight="1">
      <c r="A661" s="98"/>
      <c r="B661" s="98"/>
      <c r="C661" s="98"/>
      <c r="D661" s="98"/>
      <c r="E661" s="168"/>
      <c r="F661" s="168"/>
      <c r="G661" s="169"/>
      <c r="H661" s="168"/>
      <c r="I661" s="168"/>
      <c r="J661" s="168"/>
      <c r="K661" s="170"/>
      <c r="L661" s="170"/>
      <c r="M661" s="168"/>
      <c r="N661" s="168"/>
      <c r="O661" s="168"/>
      <c r="P661" s="170"/>
      <c r="Q661" s="168"/>
      <c r="R661" s="170"/>
      <c r="S661" s="168"/>
      <c r="T661" s="170"/>
      <c r="U661" s="98"/>
      <c r="V661" s="98"/>
      <c r="W661" s="98"/>
      <c r="X661" s="98"/>
      <c r="Y661" s="98"/>
      <c r="Z661" s="98"/>
    </row>
    <row r="662" spans="1:26" ht="18.75" customHeight="1">
      <c r="A662" s="98"/>
      <c r="B662" s="98"/>
      <c r="C662" s="98"/>
      <c r="D662" s="98"/>
      <c r="E662" s="168"/>
      <c r="F662" s="168"/>
      <c r="G662" s="169"/>
      <c r="H662" s="168"/>
      <c r="I662" s="168"/>
      <c r="J662" s="168"/>
      <c r="K662" s="170"/>
      <c r="L662" s="170"/>
      <c r="M662" s="168"/>
      <c r="N662" s="168"/>
      <c r="O662" s="168"/>
      <c r="P662" s="170"/>
      <c r="Q662" s="168"/>
      <c r="R662" s="170"/>
      <c r="S662" s="168"/>
      <c r="T662" s="170"/>
      <c r="U662" s="98"/>
      <c r="V662" s="98"/>
      <c r="W662" s="98"/>
      <c r="X662" s="98"/>
      <c r="Y662" s="98"/>
      <c r="Z662" s="98"/>
    </row>
    <row r="663" spans="1:26" ht="18.75" customHeight="1">
      <c r="A663" s="98"/>
      <c r="B663" s="98"/>
      <c r="C663" s="98"/>
      <c r="D663" s="98"/>
      <c r="E663" s="168"/>
      <c r="F663" s="168"/>
      <c r="G663" s="169"/>
      <c r="H663" s="168"/>
      <c r="I663" s="168"/>
      <c r="J663" s="168"/>
      <c r="K663" s="170"/>
      <c r="L663" s="170"/>
      <c r="M663" s="168"/>
      <c r="N663" s="168"/>
      <c r="O663" s="168"/>
      <c r="P663" s="170"/>
      <c r="Q663" s="168"/>
      <c r="R663" s="170"/>
      <c r="S663" s="168"/>
      <c r="T663" s="170"/>
      <c r="U663" s="98"/>
      <c r="V663" s="98"/>
      <c r="W663" s="98"/>
      <c r="X663" s="98"/>
      <c r="Y663" s="98"/>
      <c r="Z663" s="98"/>
    </row>
    <row r="664" spans="1:26" ht="18.75" customHeight="1">
      <c r="A664" s="98"/>
      <c r="B664" s="98"/>
      <c r="C664" s="98"/>
      <c r="D664" s="98"/>
      <c r="E664" s="168"/>
      <c r="F664" s="168"/>
      <c r="G664" s="169"/>
      <c r="H664" s="168"/>
      <c r="I664" s="168"/>
      <c r="J664" s="168"/>
      <c r="K664" s="170"/>
      <c r="L664" s="170"/>
      <c r="M664" s="168"/>
      <c r="N664" s="168"/>
      <c r="O664" s="168"/>
      <c r="P664" s="170"/>
      <c r="Q664" s="168"/>
      <c r="R664" s="170"/>
      <c r="S664" s="168"/>
      <c r="T664" s="170"/>
      <c r="U664" s="98"/>
      <c r="V664" s="98"/>
      <c r="W664" s="98"/>
      <c r="X664" s="98"/>
      <c r="Y664" s="98"/>
      <c r="Z664" s="98"/>
    </row>
    <row r="665" spans="1:26" ht="18.75" customHeight="1">
      <c r="A665" s="98"/>
      <c r="B665" s="98"/>
      <c r="C665" s="98"/>
      <c r="D665" s="98"/>
      <c r="E665" s="168"/>
      <c r="F665" s="168"/>
      <c r="G665" s="169"/>
      <c r="H665" s="168"/>
      <c r="I665" s="168"/>
      <c r="J665" s="168"/>
      <c r="K665" s="170"/>
      <c r="L665" s="170"/>
      <c r="M665" s="168"/>
      <c r="N665" s="168"/>
      <c r="O665" s="168"/>
      <c r="P665" s="170"/>
      <c r="Q665" s="168"/>
      <c r="R665" s="170"/>
      <c r="S665" s="168"/>
      <c r="T665" s="170"/>
      <c r="U665" s="98"/>
      <c r="V665" s="98"/>
      <c r="W665" s="98"/>
      <c r="X665" s="98"/>
      <c r="Y665" s="98"/>
      <c r="Z665" s="98"/>
    </row>
    <row r="666" spans="1:26" ht="18.75" customHeight="1">
      <c r="A666" s="98"/>
      <c r="B666" s="98"/>
      <c r="C666" s="98"/>
      <c r="D666" s="98"/>
      <c r="E666" s="168"/>
      <c r="F666" s="168"/>
      <c r="G666" s="169"/>
      <c r="H666" s="168"/>
      <c r="I666" s="168"/>
      <c r="J666" s="168"/>
      <c r="K666" s="170"/>
      <c r="L666" s="170"/>
      <c r="M666" s="168"/>
      <c r="N666" s="168"/>
      <c r="O666" s="168"/>
      <c r="P666" s="170"/>
      <c r="Q666" s="168"/>
      <c r="R666" s="170"/>
      <c r="S666" s="168"/>
      <c r="T666" s="170"/>
      <c r="U666" s="98"/>
      <c r="V666" s="98"/>
      <c r="W666" s="98"/>
      <c r="X666" s="98"/>
      <c r="Y666" s="98"/>
      <c r="Z666" s="98"/>
    </row>
    <row r="667" spans="1:26" ht="18.75" customHeight="1">
      <c r="A667" s="98"/>
      <c r="B667" s="98"/>
      <c r="C667" s="98"/>
      <c r="D667" s="98"/>
      <c r="E667" s="168"/>
      <c r="F667" s="168"/>
      <c r="G667" s="169"/>
      <c r="H667" s="168"/>
      <c r="I667" s="168"/>
      <c r="J667" s="168"/>
      <c r="K667" s="170"/>
      <c r="L667" s="170"/>
      <c r="M667" s="168"/>
      <c r="N667" s="168"/>
      <c r="O667" s="168"/>
      <c r="P667" s="170"/>
      <c r="Q667" s="168"/>
      <c r="R667" s="170"/>
      <c r="S667" s="168"/>
      <c r="T667" s="170"/>
      <c r="U667" s="98"/>
      <c r="V667" s="98"/>
      <c r="W667" s="98"/>
      <c r="X667" s="98"/>
      <c r="Y667" s="98"/>
      <c r="Z667" s="98"/>
    </row>
    <row r="668" spans="1:26" ht="18.75" customHeight="1">
      <c r="A668" s="98"/>
      <c r="B668" s="98"/>
      <c r="C668" s="98"/>
      <c r="D668" s="98"/>
      <c r="E668" s="168"/>
      <c r="F668" s="168"/>
      <c r="G668" s="169"/>
      <c r="H668" s="168"/>
      <c r="I668" s="168"/>
      <c r="J668" s="168"/>
      <c r="K668" s="170"/>
      <c r="L668" s="170"/>
      <c r="M668" s="168"/>
      <c r="N668" s="168"/>
      <c r="O668" s="168"/>
      <c r="P668" s="170"/>
      <c r="Q668" s="168"/>
      <c r="R668" s="170"/>
      <c r="S668" s="168"/>
      <c r="T668" s="170"/>
      <c r="U668" s="98"/>
      <c r="V668" s="98"/>
      <c r="W668" s="98"/>
      <c r="X668" s="98"/>
      <c r="Y668" s="98"/>
      <c r="Z668" s="98"/>
    </row>
    <row r="669" spans="1:26" ht="18.75" customHeight="1">
      <c r="A669" s="98"/>
      <c r="B669" s="98"/>
      <c r="C669" s="98"/>
      <c r="D669" s="98"/>
      <c r="E669" s="168"/>
      <c r="F669" s="168"/>
      <c r="G669" s="169"/>
      <c r="H669" s="168"/>
      <c r="I669" s="168"/>
      <c r="J669" s="168"/>
      <c r="K669" s="170"/>
      <c r="L669" s="170"/>
      <c r="M669" s="168"/>
      <c r="N669" s="168"/>
      <c r="O669" s="168"/>
      <c r="P669" s="170"/>
      <c r="Q669" s="168"/>
      <c r="R669" s="170"/>
      <c r="S669" s="168"/>
      <c r="T669" s="170"/>
      <c r="U669" s="98"/>
      <c r="V669" s="98"/>
      <c r="W669" s="98"/>
      <c r="X669" s="98"/>
      <c r="Y669" s="98"/>
      <c r="Z669" s="98"/>
    </row>
    <row r="670" spans="1:26" ht="18.75" customHeight="1">
      <c r="A670" s="98"/>
      <c r="B670" s="98"/>
      <c r="C670" s="98"/>
      <c r="D670" s="98"/>
      <c r="E670" s="168"/>
      <c r="F670" s="168"/>
      <c r="G670" s="169"/>
      <c r="H670" s="168"/>
      <c r="I670" s="168"/>
      <c r="J670" s="168"/>
      <c r="K670" s="170"/>
      <c r="L670" s="170"/>
      <c r="M670" s="168"/>
      <c r="N670" s="168"/>
      <c r="O670" s="168"/>
      <c r="P670" s="170"/>
      <c r="Q670" s="168"/>
      <c r="R670" s="170"/>
      <c r="S670" s="168"/>
      <c r="T670" s="170"/>
      <c r="U670" s="98"/>
      <c r="V670" s="98"/>
      <c r="W670" s="98"/>
      <c r="X670" s="98"/>
      <c r="Y670" s="98"/>
      <c r="Z670" s="98"/>
    </row>
    <row r="671" spans="1:26" ht="18.75" customHeight="1">
      <c r="A671" s="98"/>
      <c r="B671" s="98"/>
      <c r="C671" s="98"/>
      <c r="D671" s="98"/>
      <c r="E671" s="168"/>
      <c r="F671" s="168"/>
      <c r="G671" s="169"/>
      <c r="H671" s="168"/>
      <c r="I671" s="168"/>
      <c r="J671" s="168"/>
      <c r="K671" s="170"/>
      <c r="L671" s="170"/>
      <c r="M671" s="168"/>
      <c r="N671" s="168"/>
      <c r="O671" s="168"/>
      <c r="P671" s="170"/>
      <c r="Q671" s="168"/>
      <c r="R671" s="170"/>
      <c r="S671" s="168"/>
      <c r="T671" s="170"/>
      <c r="U671" s="98"/>
      <c r="V671" s="98"/>
      <c r="W671" s="98"/>
      <c r="X671" s="98"/>
      <c r="Y671" s="98"/>
      <c r="Z671" s="98"/>
    </row>
    <row r="672" spans="1:26" ht="18.75" customHeight="1">
      <c r="A672" s="98"/>
      <c r="B672" s="98"/>
      <c r="C672" s="98"/>
      <c r="D672" s="98"/>
      <c r="E672" s="168"/>
      <c r="F672" s="168"/>
      <c r="G672" s="169"/>
      <c r="H672" s="168"/>
      <c r="I672" s="168"/>
      <c r="J672" s="168"/>
      <c r="K672" s="170"/>
      <c r="L672" s="170"/>
      <c r="M672" s="168"/>
      <c r="N672" s="168"/>
      <c r="O672" s="168"/>
      <c r="P672" s="170"/>
      <c r="Q672" s="168"/>
      <c r="R672" s="170"/>
      <c r="S672" s="168"/>
      <c r="T672" s="170"/>
      <c r="U672" s="98"/>
      <c r="V672" s="98"/>
      <c r="W672" s="98"/>
      <c r="X672" s="98"/>
      <c r="Y672" s="98"/>
      <c r="Z672" s="98"/>
    </row>
    <row r="673" spans="1:26" ht="18.75" customHeight="1">
      <c r="A673" s="98"/>
      <c r="B673" s="98"/>
      <c r="C673" s="98"/>
      <c r="D673" s="98"/>
      <c r="E673" s="168"/>
      <c r="F673" s="168"/>
      <c r="G673" s="169"/>
      <c r="H673" s="168"/>
      <c r="I673" s="168"/>
      <c r="J673" s="168"/>
      <c r="K673" s="170"/>
      <c r="L673" s="170"/>
      <c r="M673" s="168"/>
      <c r="N673" s="168"/>
      <c r="O673" s="168"/>
      <c r="P673" s="170"/>
      <c r="Q673" s="168"/>
      <c r="R673" s="170"/>
      <c r="S673" s="168"/>
      <c r="T673" s="170"/>
      <c r="U673" s="98"/>
      <c r="V673" s="98"/>
      <c r="W673" s="98"/>
      <c r="X673" s="98"/>
      <c r="Y673" s="98"/>
      <c r="Z673" s="98"/>
    </row>
    <row r="674" spans="1:26" ht="18.75" customHeight="1">
      <c r="A674" s="98"/>
      <c r="B674" s="98"/>
      <c r="C674" s="98"/>
      <c r="D674" s="98"/>
      <c r="E674" s="168"/>
      <c r="F674" s="168"/>
      <c r="G674" s="169"/>
      <c r="H674" s="168"/>
      <c r="I674" s="168"/>
      <c r="J674" s="168"/>
      <c r="K674" s="170"/>
      <c r="L674" s="170"/>
      <c r="M674" s="168"/>
      <c r="N674" s="168"/>
      <c r="O674" s="168"/>
      <c r="P674" s="170"/>
      <c r="Q674" s="168"/>
      <c r="R674" s="170"/>
      <c r="S674" s="168"/>
      <c r="T674" s="170"/>
      <c r="U674" s="98"/>
      <c r="V674" s="98"/>
      <c r="W674" s="98"/>
      <c r="X674" s="98"/>
      <c r="Y674" s="98"/>
      <c r="Z674" s="98"/>
    </row>
    <row r="675" spans="1:26" ht="18.75" customHeight="1">
      <c r="A675" s="98"/>
      <c r="B675" s="98"/>
      <c r="C675" s="98"/>
      <c r="D675" s="98"/>
      <c r="E675" s="168"/>
      <c r="F675" s="168"/>
      <c r="G675" s="169"/>
      <c r="H675" s="168"/>
      <c r="I675" s="168"/>
      <c r="J675" s="168"/>
      <c r="K675" s="170"/>
      <c r="L675" s="170"/>
      <c r="M675" s="168"/>
      <c r="N675" s="168"/>
      <c r="O675" s="168"/>
      <c r="P675" s="170"/>
      <c r="Q675" s="168"/>
      <c r="R675" s="170"/>
      <c r="S675" s="168"/>
      <c r="T675" s="170"/>
      <c r="U675" s="98"/>
      <c r="V675" s="98"/>
      <c r="W675" s="98"/>
      <c r="X675" s="98"/>
      <c r="Y675" s="98"/>
      <c r="Z675" s="98"/>
    </row>
    <row r="676" spans="1:26" ht="18.75" customHeight="1">
      <c r="A676" s="98"/>
      <c r="B676" s="98"/>
      <c r="C676" s="98"/>
      <c r="D676" s="98"/>
      <c r="E676" s="168"/>
      <c r="F676" s="168"/>
      <c r="G676" s="169"/>
      <c r="H676" s="168"/>
      <c r="I676" s="168"/>
      <c r="J676" s="168"/>
      <c r="K676" s="170"/>
      <c r="L676" s="170"/>
      <c r="M676" s="168"/>
      <c r="N676" s="168"/>
      <c r="O676" s="168"/>
      <c r="P676" s="170"/>
      <c r="Q676" s="168"/>
      <c r="R676" s="170"/>
      <c r="S676" s="168"/>
      <c r="T676" s="170"/>
      <c r="U676" s="98"/>
      <c r="V676" s="98"/>
      <c r="W676" s="98"/>
      <c r="X676" s="98"/>
      <c r="Y676" s="98"/>
      <c r="Z676" s="98"/>
    </row>
    <row r="677" spans="1:26" ht="18.75" customHeight="1">
      <c r="A677" s="98"/>
      <c r="B677" s="98"/>
      <c r="C677" s="98"/>
      <c r="D677" s="98"/>
      <c r="E677" s="168"/>
      <c r="F677" s="168"/>
      <c r="G677" s="169"/>
      <c r="H677" s="168"/>
      <c r="I677" s="168"/>
      <c r="J677" s="168"/>
      <c r="K677" s="170"/>
      <c r="L677" s="170"/>
      <c r="M677" s="168"/>
      <c r="N677" s="168"/>
      <c r="O677" s="168"/>
      <c r="P677" s="170"/>
      <c r="Q677" s="168"/>
      <c r="R677" s="170"/>
      <c r="S677" s="168"/>
      <c r="T677" s="170"/>
      <c r="U677" s="98"/>
      <c r="V677" s="98"/>
      <c r="W677" s="98"/>
      <c r="X677" s="98"/>
      <c r="Y677" s="98"/>
      <c r="Z677" s="98"/>
    </row>
    <row r="678" spans="1:26" ht="18.75" customHeight="1">
      <c r="A678" s="98"/>
      <c r="B678" s="98"/>
      <c r="C678" s="98"/>
      <c r="D678" s="98"/>
      <c r="E678" s="168"/>
      <c r="F678" s="168"/>
      <c r="G678" s="169"/>
      <c r="H678" s="168"/>
      <c r="I678" s="168"/>
      <c r="J678" s="168"/>
      <c r="K678" s="170"/>
      <c r="L678" s="170"/>
      <c r="M678" s="168"/>
      <c r="N678" s="168"/>
      <c r="O678" s="168"/>
      <c r="P678" s="170"/>
      <c r="Q678" s="168"/>
      <c r="R678" s="170"/>
      <c r="S678" s="168"/>
      <c r="T678" s="170"/>
      <c r="U678" s="98"/>
      <c r="V678" s="98"/>
      <c r="W678" s="98"/>
      <c r="X678" s="98"/>
      <c r="Y678" s="98"/>
      <c r="Z678" s="98"/>
    </row>
    <row r="679" spans="1:26" ht="18.75" customHeight="1">
      <c r="A679" s="98"/>
      <c r="B679" s="98"/>
      <c r="C679" s="98"/>
      <c r="D679" s="98"/>
      <c r="E679" s="168"/>
      <c r="F679" s="168"/>
      <c r="G679" s="169"/>
      <c r="H679" s="168"/>
      <c r="I679" s="168"/>
      <c r="J679" s="168"/>
      <c r="K679" s="170"/>
      <c r="L679" s="170"/>
      <c r="M679" s="168"/>
      <c r="N679" s="168"/>
      <c r="O679" s="168"/>
      <c r="P679" s="170"/>
      <c r="Q679" s="168"/>
      <c r="R679" s="170"/>
      <c r="S679" s="168"/>
      <c r="T679" s="170"/>
      <c r="U679" s="98"/>
      <c r="V679" s="98"/>
      <c r="W679" s="98"/>
      <c r="X679" s="98"/>
      <c r="Y679" s="98"/>
      <c r="Z679" s="98"/>
    </row>
    <row r="680" spans="1:26" ht="18.75" customHeight="1">
      <c r="A680" s="98"/>
      <c r="B680" s="98"/>
      <c r="C680" s="98"/>
      <c r="D680" s="98"/>
      <c r="E680" s="168"/>
      <c r="F680" s="168"/>
      <c r="G680" s="169"/>
      <c r="H680" s="168"/>
      <c r="I680" s="168"/>
      <c r="J680" s="168"/>
      <c r="K680" s="170"/>
      <c r="L680" s="170"/>
      <c r="M680" s="168"/>
      <c r="N680" s="168"/>
      <c r="O680" s="168"/>
      <c r="P680" s="170"/>
      <c r="Q680" s="168"/>
      <c r="R680" s="170"/>
      <c r="S680" s="168"/>
      <c r="T680" s="170"/>
      <c r="U680" s="98"/>
      <c r="V680" s="98"/>
      <c r="W680" s="98"/>
      <c r="X680" s="98"/>
      <c r="Y680" s="98"/>
      <c r="Z680" s="98"/>
    </row>
    <row r="681" spans="1:26" ht="18.75" customHeight="1">
      <c r="A681" s="98"/>
      <c r="B681" s="98"/>
      <c r="C681" s="98"/>
      <c r="D681" s="98"/>
      <c r="E681" s="168"/>
      <c r="F681" s="168"/>
      <c r="G681" s="169"/>
      <c r="H681" s="168"/>
      <c r="I681" s="168"/>
      <c r="J681" s="168"/>
      <c r="K681" s="170"/>
      <c r="L681" s="170"/>
      <c r="M681" s="168"/>
      <c r="N681" s="168"/>
      <c r="O681" s="168"/>
      <c r="P681" s="170"/>
      <c r="Q681" s="168"/>
      <c r="R681" s="170"/>
      <c r="S681" s="168"/>
      <c r="T681" s="170"/>
      <c r="U681" s="98"/>
      <c r="V681" s="98"/>
      <c r="W681" s="98"/>
      <c r="X681" s="98"/>
      <c r="Y681" s="98"/>
      <c r="Z681" s="98"/>
    </row>
    <row r="682" spans="1:26" ht="18.75" customHeight="1">
      <c r="A682" s="98"/>
      <c r="B682" s="98"/>
      <c r="C682" s="98"/>
      <c r="D682" s="98"/>
      <c r="E682" s="168"/>
      <c r="F682" s="168"/>
      <c r="G682" s="169"/>
      <c r="H682" s="168"/>
      <c r="I682" s="168"/>
      <c r="J682" s="168"/>
      <c r="K682" s="170"/>
      <c r="L682" s="170"/>
      <c r="M682" s="168"/>
      <c r="N682" s="168"/>
      <c r="O682" s="168"/>
      <c r="P682" s="170"/>
      <c r="Q682" s="168"/>
      <c r="R682" s="170"/>
      <c r="S682" s="168"/>
      <c r="T682" s="170"/>
      <c r="U682" s="98"/>
      <c r="V682" s="98"/>
      <c r="W682" s="98"/>
      <c r="X682" s="98"/>
      <c r="Y682" s="98"/>
      <c r="Z682" s="98"/>
    </row>
    <row r="683" spans="1:26" ht="18.75" customHeight="1">
      <c r="A683" s="98"/>
      <c r="B683" s="98"/>
      <c r="C683" s="98"/>
      <c r="D683" s="98"/>
      <c r="E683" s="168"/>
      <c r="F683" s="168"/>
      <c r="G683" s="169"/>
      <c r="H683" s="168"/>
      <c r="I683" s="168"/>
      <c r="J683" s="168"/>
      <c r="K683" s="170"/>
      <c r="L683" s="170"/>
      <c r="M683" s="168"/>
      <c r="N683" s="168"/>
      <c r="O683" s="168"/>
      <c r="P683" s="170"/>
      <c r="Q683" s="168"/>
      <c r="R683" s="170"/>
      <c r="S683" s="168"/>
      <c r="T683" s="170"/>
      <c r="U683" s="98"/>
      <c r="V683" s="98"/>
      <c r="W683" s="98"/>
      <c r="X683" s="98"/>
      <c r="Y683" s="98"/>
      <c r="Z683" s="98"/>
    </row>
    <row r="684" spans="1:26" ht="18.75" customHeight="1">
      <c r="A684" s="98"/>
      <c r="B684" s="98"/>
      <c r="C684" s="98"/>
      <c r="D684" s="98"/>
      <c r="E684" s="168"/>
      <c r="F684" s="168"/>
      <c r="G684" s="169"/>
      <c r="H684" s="168"/>
      <c r="I684" s="168"/>
      <c r="J684" s="168"/>
      <c r="K684" s="170"/>
      <c r="L684" s="170"/>
      <c r="M684" s="168"/>
      <c r="N684" s="168"/>
      <c r="O684" s="168"/>
      <c r="P684" s="170"/>
      <c r="Q684" s="168"/>
      <c r="R684" s="170"/>
      <c r="S684" s="168"/>
      <c r="T684" s="170"/>
      <c r="U684" s="98"/>
      <c r="V684" s="98"/>
      <c r="W684" s="98"/>
      <c r="X684" s="98"/>
      <c r="Y684" s="98"/>
      <c r="Z684" s="98"/>
    </row>
    <row r="685" spans="1:26" ht="18.75" customHeight="1">
      <c r="A685" s="98"/>
      <c r="B685" s="98"/>
      <c r="C685" s="98"/>
      <c r="D685" s="98"/>
      <c r="E685" s="168"/>
      <c r="F685" s="168"/>
      <c r="G685" s="169"/>
      <c r="H685" s="168"/>
      <c r="I685" s="168"/>
      <c r="J685" s="168"/>
      <c r="K685" s="170"/>
      <c r="L685" s="170"/>
      <c r="M685" s="168"/>
      <c r="N685" s="168"/>
      <c r="O685" s="168"/>
      <c r="P685" s="170"/>
      <c r="Q685" s="168"/>
      <c r="R685" s="170"/>
      <c r="S685" s="168"/>
      <c r="T685" s="170"/>
      <c r="U685" s="98"/>
      <c r="V685" s="98"/>
      <c r="W685" s="98"/>
      <c r="X685" s="98"/>
      <c r="Y685" s="98"/>
      <c r="Z685" s="98"/>
    </row>
    <row r="686" spans="1:26" ht="18.75" customHeight="1">
      <c r="A686" s="98"/>
      <c r="B686" s="98"/>
      <c r="C686" s="98"/>
      <c r="D686" s="98"/>
      <c r="E686" s="168"/>
      <c r="F686" s="168"/>
      <c r="G686" s="169"/>
      <c r="H686" s="168"/>
      <c r="I686" s="168"/>
      <c r="J686" s="168"/>
      <c r="K686" s="170"/>
      <c r="L686" s="170"/>
      <c r="M686" s="168"/>
      <c r="N686" s="168"/>
      <c r="O686" s="168"/>
      <c r="P686" s="170"/>
      <c r="Q686" s="168"/>
      <c r="R686" s="170"/>
      <c r="S686" s="168"/>
      <c r="T686" s="170"/>
      <c r="U686" s="98"/>
      <c r="V686" s="98"/>
      <c r="W686" s="98"/>
      <c r="X686" s="98"/>
      <c r="Y686" s="98"/>
      <c r="Z686" s="98"/>
    </row>
    <row r="687" spans="1:26" ht="18.75" customHeight="1">
      <c r="A687" s="98"/>
      <c r="B687" s="98"/>
      <c r="C687" s="98"/>
      <c r="D687" s="98"/>
      <c r="E687" s="168"/>
      <c r="F687" s="168"/>
      <c r="G687" s="169"/>
      <c r="H687" s="168"/>
      <c r="I687" s="168"/>
      <c r="J687" s="168"/>
      <c r="K687" s="170"/>
      <c r="L687" s="170"/>
      <c r="M687" s="168"/>
      <c r="N687" s="168"/>
      <c r="O687" s="168"/>
      <c r="P687" s="170"/>
      <c r="Q687" s="168"/>
      <c r="R687" s="170"/>
      <c r="S687" s="168"/>
      <c r="T687" s="170"/>
      <c r="U687" s="98"/>
      <c r="V687" s="98"/>
      <c r="W687" s="98"/>
      <c r="X687" s="98"/>
      <c r="Y687" s="98"/>
      <c r="Z687" s="98"/>
    </row>
    <row r="688" spans="1:26" ht="18.75" customHeight="1">
      <c r="A688" s="98"/>
      <c r="B688" s="98"/>
      <c r="C688" s="98"/>
      <c r="D688" s="98"/>
      <c r="E688" s="168"/>
      <c r="F688" s="168"/>
      <c r="G688" s="169"/>
      <c r="H688" s="168"/>
      <c r="I688" s="168"/>
      <c r="J688" s="168"/>
      <c r="K688" s="170"/>
      <c r="L688" s="170"/>
      <c r="M688" s="168"/>
      <c r="N688" s="168"/>
      <c r="O688" s="168"/>
      <c r="P688" s="170"/>
      <c r="Q688" s="168"/>
      <c r="R688" s="170"/>
      <c r="S688" s="168"/>
      <c r="T688" s="170"/>
      <c r="U688" s="98"/>
      <c r="V688" s="98"/>
      <c r="W688" s="98"/>
      <c r="X688" s="98"/>
      <c r="Y688" s="98"/>
      <c r="Z688" s="98"/>
    </row>
    <row r="689" spans="1:26" ht="18.75" customHeight="1">
      <c r="A689" s="98"/>
      <c r="B689" s="98"/>
      <c r="C689" s="98"/>
      <c r="D689" s="98"/>
      <c r="E689" s="168"/>
      <c r="F689" s="168"/>
      <c r="G689" s="169"/>
      <c r="H689" s="168"/>
      <c r="I689" s="168"/>
      <c r="J689" s="168"/>
      <c r="K689" s="170"/>
      <c r="L689" s="170"/>
      <c r="M689" s="168"/>
      <c r="N689" s="168"/>
      <c r="O689" s="168"/>
      <c r="P689" s="170"/>
      <c r="Q689" s="168"/>
      <c r="R689" s="170"/>
      <c r="S689" s="168"/>
      <c r="T689" s="170"/>
      <c r="U689" s="98"/>
      <c r="V689" s="98"/>
      <c r="W689" s="98"/>
      <c r="X689" s="98"/>
      <c r="Y689" s="98"/>
      <c r="Z689" s="98"/>
    </row>
    <row r="690" spans="1:26" ht="18.75" customHeight="1">
      <c r="A690" s="98"/>
      <c r="B690" s="98"/>
      <c r="C690" s="98"/>
      <c r="D690" s="98"/>
      <c r="E690" s="168"/>
      <c r="F690" s="168"/>
      <c r="G690" s="169"/>
      <c r="H690" s="168"/>
      <c r="I690" s="168"/>
      <c r="J690" s="168"/>
      <c r="K690" s="170"/>
      <c r="L690" s="170"/>
      <c r="M690" s="168"/>
      <c r="N690" s="168"/>
      <c r="O690" s="168"/>
      <c r="P690" s="170"/>
      <c r="Q690" s="168"/>
      <c r="R690" s="170"/>
      <c r="S690" s="168"/>
      <c r="T690" s="170"/>
      <c r="U690" s="98"/>
      <c r="V690" s="98"/>
      <c r="W690" s="98"/>
      <c r="X690" s="98"/>
      <c r="Y690" s="98"/>
      <c r="Z690" s="98"/>
    </row>
    <row r="691" spans="1:26" ht="18.75" customHeight="1">
      <c r="A691" s="98"/>
      <c r="B691" s="98"/>
      <c r="C691" s="98"/>
      <c r="D691" s="98"/>
      <c r="E691" s="168"/>
      <c r="F691" s="168"/>
      <c r="G691" s="169"/>
      <c r="H691" s="168"/>
      <c r="I691" s="168"/>
      <c r="J691" s="168"/>
      <c r="K691" s="170"/>
      <c r="L691" s="170"/>
      <c r="M691" s="168"/>
      <c r="N691" s="168"/>
      <c r="O691" s="168"/>
      <c r="P691" s="170"/>
      <c r="Q691" s="168"/>
      <c r="R691" s="170"/>
      <c r="S691" s="168"/>
      <c r="T691" s="170"/>
      <c r="U691" s="98"/>
      <c r="V691" s="98"/>
      <c r="W691" s="98"/>
      <c r="X691" s="98"/>
      <c r="Y691" s="98"/>
      <c r="Z691" s="98"/>
    </row>
    <row r="692" spans="1:26" ht="18.75" customHeight="1">
      <c r="A692" s="98"/>
      <c r="B692" s="98"/>
      <c r="C692" s="98"/>
      <c r="D692" s="98"/>
      <c r="E692" s="168"/>
      <c r="F692" s="168"/>
      <c r="G692" s="169"/>
      <c r="H692" s="168"/>
      <c r="I692" s="168"/>
      <c r="J692" s="168"/>
      <c r="K692" s="170"/>
      <c r="L692" s="170"/>
      <c r="M692" s="168"/>
      <c r="N692" s="168"/>
      <c r="O692" s="168"/>
      <c r="P692" s="170"/>
      <c r="Q692" s="168"/>
      <c r="R692" s="170"/>
      <c r="S692" s="168"/>
      <c r="T692" s="170"/>
      <c r="U692" s="98"/>
      <c r="V692" s="98"/>
      <c r="W692" s="98"/>
      <c r="X692" s="98"/>
      <c r="Y692" s="98"/>
      <c r="Z692" s="98"/>
    </row>
    <row r="693" spans="1:26" ht="18.75" customHeight="1">
      <c r="A693" s="98"/>
      <c r="B693" s="98"/>
      <c r="C693" s="98"/>
      <c r="D693" s="98"/>
      <c r="E693" s="168"/>
      <c r="F693" s="168"/>
      <c r="G693" s="169"/>
      <c r="H693" s="168"/>
      <c r="I693" s="168"/>
      <c r="J693" s="168"/>
      <c r="K693" s="170"/>
      <c r="L693" s="170"/>
      <c r="M693" s="168"/>
      <c r="N693" s="168"/>
      <c r="O693" s="168"/>
      <c r="P693" s="170"/>
      <c r="Q693" s="168"/>
      <c r="R693" s="170"/>
      <c r="S693" s="168"/>
      <c r="T693" s="170"/>
      <c r="U693" s="98"/>
      <c r="V693" s="98"/>
      <c r="W693" s="98"/>
      <c r="X693" s="98"/>
      <c r="Y693" s="98"/>
      <c r="Z693" s="98"/>
    </row>
    <row r="694" spans="1:26" ht="18.75" customHeight="1">
      <c r="A694" s="98"/>
      <c r="B694" s="98"/>
      <c r="C694" s="98"/>
      <c r="D694" s="98"/>
      <c r="E694" s="168"/>
      <c r="F694" s="168"/>
      <c r="G694" s="169"/>
      <c r="H694" s="168"/>
      <c r="I694" s="168"/>
      <c r="J694" s="168"/>
      <c r="K694" s="170"/>
      <c r="L694" s="170"/>
      <c r="M694" s="168"/>
      <c r="N694" s="168"/>
      <c r="O694" s="168"/>
      <c r="P694" s="170"/>
      <c r="Q694" s="168"/>
      <c r="R694" s="170"/>
      <c r="S694" s="168"/>
      <c r="T694" s="170"/>
      <c r="U694" s="98"/>
      <c r="V694" s="98"/>
      <c r="W694" s="98"/>
      <c r="X694" s="98"/>
      <c r="Y694" s="98"/>
      <c r="Z694" s="98"/>
    </row>
    <row r="695" spans="1:26" ht="18.75" customHeight="1">
      <c r="A695" s="98"/>
      <c r="B695" s="98"/>
      <c r="C695" s="98"/>
      <c r="D695" s="98"/>
      <c r="E695" s="168"/>
      <c r="F695" s="168"/>
      <c r="G695" s="169"/>
      <c r="H695" s="168"/>
      <c r="I695" s="168"/>
      <c r="J695" s="168"/>
      <c r="K695" s="170"/>
      <c r="L695" s="170"/>
      <c r="M695" s="168"/>
      <c r="N695" s="168"/>
      <c r="O695" s="168"/>
      <c r="P695" s="170"/>
      <c r="Q695" s="168"/>
      <c r="R695" s="170"/>
      <c r="S695" s="168"/>
      <c r="T695" s="170"/>
      <c r="U695" s="98"/>
      <c r="V695" s="98"/>
      <c r="W695" s="98"/>
      <c r="X695" s="98"/>
      <c r="Y695" s="98"/>
      <c r="Z695" s="98"/>
    </row>
    <row r="696" spans="1:26" ht="18.75" customHeight="1">
      <c r="A696" s="98"/>
      <c r="B696" s="98"/>
      <c r="C696" s="98"/>
      <c r="D696" s="98"/>
      <c r="E696" s="168"/>
      <c r="F696" s="168"/>
      <c r="G696" s="169"/>
      <c r="H696" s="168"/>
      <c r="I696" s="168"/>
      <c r="J696" s="168"/>
      <c r="K696" s="170"/>
      <c r="L696" s="170"/>
      <c r="M696" s="168"/>
      <c r="N696" s="168"/>
      <c r="O696" s="168"/>
      <c r="P696" s="170"/>
      <c r="Q696" s="168"/>
      <c r="R696" s="170"/>
      <c r="S696" s="168"/>
      <c r="T696" s="170"/>
      <c r="U696" s="98"/>
      <c r="V696" s="98"/>
      <c r="W696" s="98"/>
      <c r="X696" s="98"/>
      <c r="Y696" s="98"/>
      <c r="Z696" s="98"/>
    </row>
    <row r="697" spans="1:26" ht="18.75" customHeight="1">
      <c r="A697" s="98"/>
      <c r="B697" s="98"/>
      <c r="C697" s="98"/>
      <c r="D697" s="98"/>
      <c r="E697" s="168"/>
      <c r="F697" s="168"/>
      <c r="G697" s="169"/>
      <c r="H697" s="168"/>
      <c r="I697" s="168"/>
      <c r="J697" s="168"/>
      <c r="K697" s="170"/>
      <c r="L697" s="170"/>
      <c r="M697" s="168"/>
      <c r="N697" s="168"/>
      <c r="O697" s="168"/>
      <c r="P697" s="170"/>
      <c r="Q697" s="168"/>
      <c r="R697" s="170"/>
      <c r="S697" s="168"/>
      <c r="T697" s="170"/>
      <c r="U697" s="98"/>
      <c r="V697" s="98"/>
      <c r="W697" s="98"/>
      <c r="X697" s="98"/>
      <c r="Y697" s="98"/>
      <c r="Z697" s="98"/>
    </row>
    <row r="698" spans="1:26" ht="18.75" customHeight="1">
      <c r="A698" s="98"/>
      <c r="B698" s="98"/>
      <c r="C698" s="98"/>
      <c r="D698" s="98"/>
      <c r="E698" s="168"/>
      <c r="F698" s="168"/>
      <c r="G698" s="169"/>
      <c r="H698" s="168"/>
      <c r="I698" s="168"/>
      <c r="J698" s="168"/>
      <c r="K698" s="170"/>
      <c r="L698" s="170"/>
      <c r="M698" s="168"/>
      <c r="N698" s="168"/>
      <c r="O698" s="168"/>
      <c r="P698" s="170"/>
      <c r="Q698" s="168"/>
      <c r="R698" s="170"/>
      <c r="S698" s="168"/>
      <c r="T698" s="170"/>
      <c r="U698" s="98"/>
      <c r="V698" s="98"/>
      <c r="W698" s="98"/>
      <c r="X698" s="98"/>
      <c r="Y698" s="98"/>
      <c r="Z698" s="98"/>
    </row>
    <row r="699" spans="1:26" ht="18.75" customHeight="1">
      <c r="A699" s="98"/>
      <c r="B699" s="98"/>
      <c r="C699" s="98"/>
      <c r="D699" s="98"/>
      <c r="E699" s="168"/>
      <c r="F699" s="168"/>
      <c r="G699" s="169"/>
      <c r="H699" s="168"/>
      <c r="I699" s="168"/>
      <c r="J699" s="168"/>
      <c r="K699" s="170"/>
      <c r="L699" s="170"/>
      <c r="M699" s="168"/>
      <c r="N699" s="168"/>
      <c r="O699" s="168"/>
      <c r="P699" s="170"/>
      <c r="Q699" s="168"/>
      <c r="R699" s="170"/>
      <c r="S699" s="168"/>
      <c r="T699" s="170"/>
      <c r="U699" s="98"/>
      <c r="V699" s="98"/>
      <c r="W699" s="98"/>
      <c r="X699" s="98"/>
      <c r="Y699" s="98"/>
      <c r="Z699" s="98"/>
    </row>
    <row r="700" spans="1:26" ht="18.75" customHeight="1">
      <c r="A700" s="98"/>
      <c r="B700" s="98"/>
      <c r="C700" s="98"/>
      <c r="D700" s="98"/>
      <c r="E700" s="168"/>
      <c r="F700" s="168"/>
      <c r="G700" s="169"/>
      <c r="H700" s="168"/>
      <c r="I700" s="168"/>
      <c r="J700" s="168"/>
      <c r="K700" s="170"/>
      <c r="L700" s="170"/>
      <c r="M700" s="168"/>
      <c r="N700" s="168"/>
      <c r="O700" s="168"/>
      <c r="P700" s="170"/>
      <c r="Q700" s="168"/>
      <c r="R700" s="170"/>
      <c r="S700" s="168"/>
      <c r="T700" s="170"/>
      <c r="U700" s="98"/>
      <c r="V700" s="98"/>
      <c r="W700" s="98"/>
      <c r="X700" s="98"/>
      <c r="Y700" s="98"/>
      <c r="Z700" s="98"/>
    </row>
    <row r="701" spans="1:26" ht="18.75" customHeight="1">
      <c r="A701" s="98"/>
      <c r="B701" s="98"/>
      <c r="C701" s="98"/>
      <c r="D701" s="98"/>
      <c r="E701" s="168"/>
      <c r="F701" s="168"/>
      <c r="G701" s="169"/>
      <c r="H701" s="168"/>
      <c r="I701" s="168"/>
      <c r="J701" s="168"/>
      <c r="K701" s="170"/>
      <c r="L701" s="170"/>
      <c r="M701" s="168"/>
      <c r="N701" s="168"/>
      <c r="O701" s="168"/>
      <c r="P701" s="170"/>
      <c r="Q701" s="168"/>
      <c r="R701" s="170"/>
      <c r="S701" s="168"/>
      <c r="T701" s="170"/>
      <c r="U701" s="98"/>
      <c r="V701" s="98"/>
      <c r="W701" s="98"/>
      <c r="X701" s="98"/>
      <c r="Y701" s="98"/>
      <c r="Z701" s="98"/>
    </row>
    <row r="702" spans="1:26" ht="18.75" customHeight="1">
      <c r="A702" s="98"/>
      <c r="B702" s="98"/>
      <c r="C702" s="98"/>
      <c r="D702" s="98"/>
      <c r="E702" s="168"/>
      <c r="F702" s="168"/>
      <c r="G702" s="169"/>
      <c r="H702" s="168"/>
      <c r="I702" s="168"/>
      <c r="J702" s="168"/>
      <c r="K702" s="170"/>
      <c r="L702" s="170"/>
      <c r="M702" s="168"/>
      <c r="N702" s="168"/>
      <c r="O702" s="168"/>
      <c r="P702" s="170"/>
      <c r="Q702" s="168"/>
      <c r="R702" s="170"/>
      <c r="S702" s="168"/>
      <c r="T702" s="170"/>
      <c r="U702" s="98"/>
      <c r="V702" s="98"/>
      <c r="W702" s="98"/>
      <c r="X702" s="98"/>
      <c r="Y702" s="98"/>
      <c r="Z702" s="98"/>
    </row>
    <row r="703" spans="1:26" ht="18.75" customHeight="1">
      <c r="A703" s="98"/>
      <c r="B703" s="98"/>
      <c r="C703" s="98"/>
      <c r="D703" s="98"/>
      <c r="E703" s="168"/>
      <c r="F703" s="168"/>
      <c r="G703" s="169"/>
      <c r="H703" s="168"/>
      <c r="I703" s="168"/>
      <c r="J703" s="168"/>
      <c r="K703" s="170"/>
      <c r="L703" s="170"/>
      <c r="M703" s="168"/>
      <c r="N703" s="168"/>
      <c r="O703" s="168"/>
      <c r="P703" s="170"/>
      <c r="Q703" s="168"/>
      <c r="R703" s="170"/>
      <c r="S703" s="168"/>
      <c r="T703" s="170"/>
      <c r="U703" s="98"/>
      <c r="V703" s="98"/>
      <c r="W703" s="98"/>
      <c r="X703" s="98"/>
      <c r="Y703" s="98"/>
      <c r="Z703" s="98"/>
    </row>
    <row r="704" spans="1:26" ht="18.75" customHeight="1">
      <c r="A704" s="98"/>
      <c r="B704" s="98"/>
      <c r="C704" s="98"/>
      <c r="D704" s="98"/>
      <c r="E704" s="168"/>
      <c r="F704" s="168"/>
      <c r="G704" s="169"/>
      <c r="H704" s="168"/>
      <c r="I704" s="168"/>
      <c r="J704" s="168"/>
      <c r="K704" s="170"/>
      <c r="L704" s="170"/>
      <c r="M704" s="168"/>
      <c r="N704" s="168"/>
      <c r="O704" s="168"/>
      <c r="P704" s="170"/>
      <c r="Q704" s="168"/>
      <c r="R704" s="170"/>
      <c r="S704" s="168"/>
      <c r="T704" s="170"/>
      <c r="U704" s="98"/>
      <c r="V704" s="98"/>
      <c r="W704" s="98"/>
      <c r="X704" s="98"/>
      <c r="Y704" s="98"/>
      <c r="Z704" s="98"/>
    </row>
    <row r="705" spans="1:26" ht="18.75" customHeight="1">
      <c r="A705" s="98"/>
      <c r="B705" s="98"/>
      <c r="C705" s="98"/>
      <c r="D705" s="98"/>
      <c r="E705" s="168"/>
      <c r="F705" s="168"/>
      <c r="G705" s="169"/>
      <c r="H705" s="168"/>
      <c r="I705" s="168"/>
      <c r="J705" s="168"/>
      <c r="K705" s="170"/>
      <c r="L705" s="170"/>
      <c r="M705" s="168"/>
      <c r="N705" s="168"/>
      <c r="O705" s="168"/>
      <c r="P705" s="170"/>
      <c r="Q705" s="168"/>
      <c r="R705" s="170"/>
      <c r="S705" s="168"/>
      <c r="T705" s="170"/>
      <c r="U705" s="98"/>
      <c r="V705" s="98"/>
      <c r="W705" s="98"/>
      <c r="X705" s="98"/>
      <c r="Y705" s="98"/>
      <c r="Z705" s="98"/>
    </row>
    <row r="706" spans="1:26" ht="18.75" customHeight="1">
      <c r="A706" s="98"/>
      <c r="B706" s="98"/>
      <c r="C706" s="98"/>
      <c r="D706" s="98"/>
      <c r="E706" s="168"/>
      <c r="F706" s="168"/>
      <c r="G706" s="169"/>
      <c r="H706" s="168"/>
      <c r="I706" s="168"/>
      <c r="J706" s="168"/>
      <c r="K706" s="170"/>
      <c r="L706" s="170"/>
      <c r="M706" s="168"/>
      <c r="N706" s="168"/>
      <c r="O706" s="168"/>
      <c r="P706" s="170"/>
      <c r="Q706" s="168"/>
      <c r="R706" s="170"/>
      <c r="S706" s="168"/>
      <c r="T706" s="170"/>
      <c r="U706" s="98"/>
      <c r="V706" s="98"/>
      <c r="W706" s="98"/>
      <c r="X706" s="98"/>
      <c r="Y706" s="98"/>
      <c r="Z706" s="98"/>
    </row>
    <row r="707" spans="1:26" ht="18.75" customHeight="1">
      <c r="A707" s="98"/>
      <c r="B707" s="98"/>
      <c r="C707" s="98"/>
      <c r="D707" s="98"/>
      <c r="E707" s="168"/>
      <c r="F707" s="168"/>
      <c r="G707" s="169"/>
      <c r="H707" s="168"/>
      <c r="I707" s="168"/>
      <c r="J707" s="168"/>
      <c r="K707" s="170"/>
      <c r="L707" s="170"/>
      <c r="M707" s="168"/>
      <c r="N707" s="168"/>
      <c r="O707" s="168"/>
      <c r="P707" s="170"/>
      <c r="Q707" s="168"/>
      <c r="R707" s="170"/>
      <c r="S707" s="168"/>
      <c r="T707" s="170"/>
      <c r="U707" s="98"/>
      <c r="V707" s="98"/>
      <c r="W707" s="98"/>
      <c r="X707" s="98"/>
      <c r="Y707" s="98"/>
      <c r="Z707" s="98"/>
    </row>
    <row r="708" spans="1:26" ht="18.75" customHeight="1">
      <c r="A708" s="98"/>
      <c r="B708" s="98"/>
      <c r="C708" s="98"/>
      <c r="D708" s="98"/>
      <c r="E708" s="168"/>
      <c r="F708" s="168"/>
      <c r="G708" s="169"/>
      <c r="H708" s="168"/>
      <c r="I708" s="168"/>
      <c r="J708" s="168"/>
      <c r="K708" s="170"/>
      <c r="L708" s="170"/>
      <c r="M708" s="168"/>
      <c r="N708" s="168"/>
      <c r="O708" s="168"/>
      <c r="P708" s="170"/>
      <c r="Q708" s="168"/>
      <c r="R708" s="170"/>
      <c r="S708" s="168"/>
      <c r="T708" s="170"/>
      <c r="U708" s="98"/>
      <c r="V708" s="98"/>
      <c r="W708" s="98"/>
      <c r="X708" s="98"/>
      <c r="Y708" s="98"/>
      <c r="Z708" s="98"/>
    </row>
    <row r="709" spans="1:26" ht="18.75" customHeight="1">
      <c r="A709" s="98"/>
      <c r="B709" s="98"/>
      <c r="C709" s="98"/>
      <c r="D709" s="98"/>
      <c r="E709" s="168"/>
      <c r="F709" s="168"/>
      <c r="G709" s="169"/>
      <c r="H709" s="168"/>
      <c r="I709" s="168"/>
      <c r="J709" s="168"/>
      <c r="K709" s="170"/>
      <c r="L709" s="170"/>
      <c r="M709" s="168"/>
      <c r="N709" s="168"/>
      <c r="O709" s="168"/>
      <c r="P709" s="170"/>
      <c r="Q709" s="168"/>
      <c r="R709" s="170"/>
      <c r="S709" s="168"/>
      <c r="T709" s="170"/>
      <c r="U709" s="98"/>
      <c r="V709" s="98"/>
      <c r="W709" s="98"/>
      <c r="X709" s="98"/>
      <c r="Y709" s="98"/>
      <c r="Z709" s="98"/>
    </row>
    <row r="710" spans="1:26" ht="18.75" customHeight="1">
      <c r="A710" s="98"/>
      <c r="B710" s="98"/>
      <c r="C710" s="98"/>
      <c r="D710" s="98"/>
      <c r="E710" s="168"/>
      <c r="F710" s="168"/>
      <c r="G710" s="169"/>
      <c r="H710" s="168"/>
      <c r="I710" s="168"/>
      <c r="J710" s="168"/>
      <c r="K710" s="170"/>
      <c r="L710" s="170"/>
      <c r="M710" s="168"/>
      <c r="N710" s="168"/>
      <c r="O710" s="168"/>
      <c r="P710" s="170"/>
      <c r="Q710" s="168"/>
      <c r="R710" s="170"/>
      <c r="S710" s="168"/>
      <c r="T710" s="170"/>
      <c r="U710" s="98"/>
      <c r="V710" s="98"/>
      <c r="W710" s="98"/>
      <c r="X710" s="98"/>
      <c r="Y710" s="98"/>
      <c r="Z710" s="98"/>
    </row>
    <row r="711" spans="1:26" ht="18.75" customHeight="1">
      <c r="A711" s="98"/>
      <c r="B711" s="98"/>
      <c r="C711" s="98"/>
      <c r="D711" s="98"/>
      <c r="E711" s="168"/>
      <c r="F711" s="168"/>
      <c r="G711" s="169"/>
      <c r="H711" s="168"/>
      <c r="I711" s="168"/>
      <c r="J711" s="168"/>
      <c r="K711" s="170"/>
      <c r="L711" s="170"/>
      <c r="M711" s="168"/>
      <c r="N711" s="168"/>
      <c r="O711" s="168"/>
      <c r="P711" s="170"/>
      <c r="Q711" s="168"/>
      <c r="R711" s="170"/>
      <c r="S711" s="168"/>
      <c r="T711" s="170"/>
      <c r="U711" s="98"/>
      <c r="V711" s="98"/>
      <c r="W711" s="98"/>
      <c r="X711" s="98"/>
      <c r="Y711" s="98"/>
      <c r="Z711" s="98"/>
    </row>
    <row r="712" spans="1:26" ht="18.75" customHeight="1">
      <c r="A712" s="98"/>
      <c r="B712" s="98"/>
      <c r="C712" s="98"/>
      <c r="D712" s="98"/>
      <c r="E712" s="168"/>
      <c r="F712" s="168"/>
      <c r="G712" s="169"/>
      <c r="H712" s="168"/>
      <c r="I712" s="168"/>
      <c r="J712" s="168"/>
      <c r="K712" s="170"/>
      <c r="L712" s="170"/>
      <c r="M712" s="168"/>
      <c r="N712" s="168"/>
      <c r="O712" s="168"/>
      <c r="P712" s="170"/>
      <c r="Q712" s="168"/>
      <c r="R712" s="170"/>
      <c r="S712" s="168"/>
      <c r="T712" s="170"/>
      <c r="U712" s="98"/>
      <c r="V712" s="98"/>
      <c r="W712" s="98"/>
      <c r="X712" s="98"/>
      <c r="Y712" s="98"/>
      <c r="Z712" s="98"/>
    </row>
    <row r="713" spans="1:26" ht="18.75" customHeight="1">
      <c r="A713" s="98"/>
      <c r="B713" s="98"/>
      <c r="C713" s="98"/>
      <c r="D713" s="98"/>
      <c r="E713" s="168"/>
      <c r="F713" s="168"/>
      <c r="G713" s="169"/>
      <c r="H713" s="168"/>
      <c r="I713" s="168"/>
      <c r="J713" s="168"/>
      <c r="K713" s="170"/>
      <c r="L713" s="170"/>
      <c r="M713" s="168"/>
      <c r="N713" s="168"/>
      <c r="O713" s="168"/>
      <c r="P713" s="170"/>
      <c r="Q713" s="168"/>
      <c r="R713" s="170"/>
      <c r="S713" s="168"/>
      <c r="T713" s="170"/>
      <c r="U713" s="98"/>
      <c r="V713" s="98"/>
      <c r="W713" s="98"/>
      <c r="X713" s="98"/>
      <c r="Y713" s="98"/>
      <c r="Z713" s="98"/>
    </row>
    <row r="714" spans="1:26" ht="18.75" customHeight="1">
      <c r="A714" s="98"/>
      <c r="B714" s="98"/>
      <c r="C714" s="98"/>
      <c r="D714" s="98"/>
      <c r="E714" s="168"/>
      <c r="F714" s="168"/>
      <c r="G714" s="169"/>
      <c r="H714" s="168"/>
      <c r="I714" s="168"/>
      <c r="J714" s="168"/>
      <c r="K714" s="170"/>
      <c r="L714" s="170"/>
      <c r="M714" s="168"/>
      <c r="N714" s="168"/>
      <c r="O714" s="168"/>
      <c r="P714" s="170"/>
      <c r="Q714" s="168"/>
      <c r="R714" s="170"/>
      <c r="S714" s="168"/>
      <c r="T714" s="170"/>
      <c r="U714" s="98"/>
      <c r="V714" s="98"/>
      <c r="W714" s="98"/>
      <c r="X714" s="98"/>
      <c r="Y714" s="98"/>
      <c r="Z714" s="98"/>
    </row>
    <row r="715" spans="1:26" ht="18.75" customHeight="1">
      <c r="A715" s="98"/>
      <c r="B715" s="98"/>
      <c r="C715" s="98"/>
      <c r="D715" s="98"/>
      <c r="E715" s="168"/>
      <c r="F715" s="168"/>
      <c r="G715" s="169"/>
      <c r="H715" s="168"/>
      <c r="I715" s="168"/>
      <c r="J715" s="168"/>
      <c r="K715" s="170"/>
      <c r="L715" s="170"/>
      <c r="M715" s="168"/>
      <c r="N715" s="168"/>
      <c r="O715" s="168"/>
      <c r="P715" s="170"/>
      <c r="Q715" s="168"/>
      <c r="R715" s="170"/>
      <c r="S715" s="168"/>
      <c r="T715" s="170"/>
      <c r="U715" s="98"/>
      <c r="V715" s="98"/>
      <c r="W715" s="98"/>
      <c r="X715" s="98"/>
      <c r="Y715" s="98"/>
      <c r="Z715" s="98"/>
    </row>
    <row r="716" spans="1:26" ht="18.75" customHeight="1">
      <c r="A716" s="98"/>
      <c r="B716" s="98"/>
      <c r="C716" s="98"/>
      <c r="D716" s="98"/>
      <c r="E716" s="168"/>
      <c r="F716" s="168"/>
      <c r="G716" s="169"/>
      <c r="H716" s="168"/>
      <c r="I716" s="168"/>
      <c r="J716" s="168"/>
      <c r="K716" s="170"/>
      <c r="L716" s="170"/>
      <c r="M716" s="168"/>
      <c r="N716" s="168"/>
      <c r="O716" s="168"/>
      <c r="P716" s="170"/>
      <c r="Q716" s="168"/>
      <c r="R716" s="170"/>
      <c r="S716" s="168"/>
      <c r="T716" s="170"/>
      <c r="U716" s="98"/>
      <c r="V716" s="98"/>
      <c r="W716" s="98"/>
      <c r="X716" s="98"/>
      <c r="Y716" s="98"/>
      <c r="Z716" s="98"/>
    </row>
    <row r="717" spans="1:26" ht="18.75" customHeight="1">
      <c r="A717" s="98"/>
      <c r="B717" s="98"/>
      <c r="C717" s="98"/>
      <c r="D717" s="98"/>
      <c r="E717" s="168"/>
      <c r="F717" s="168"/>
      <c r="G717" s="169"/>
      <c r="H717" s="168"/>
      <c r="I717" s="168"/>
      <c r="J717" s="168"/>
      <c r="K717" s="170"/>
      <c r="L717" s="170"/>
      <c r="M717" s="168"/>
      <c r="N717" s="168"/>
      <c r="O717" s="168"/>
      <c r="P717" s="170"/>
      <c r="Q717" s="168"/>
      <c r="R717" s="170"/>
      <c r="S717" s="168"/>
      <c r="T717" s="170"/>
      <c r="U717" s="98"/>
      <c r="V717" s="98"/>
      <c r="W717" s="98"/>
      <c r="X717" s="98"/>
      <c r="Y717" s="98"/>
      <c r="Z717" s="98"/>
    </row>
    <row r="718" spans="1:26" ht="18.75" customHeight="1">
      <c r="A718" s="98"/>
      <c r="B718" s="98"/>
      <c r="C718" s="98"/>
      <c r="D718" s="98"/>
      <c r="E718" s="168"/>
      <c r="F718" s="168"/>
      <c r="G718" s="169"/>
      <c r="H718" s="168"/>
      <c r="I718" s="168"/>
      <c r="J718" s="168"/>
      <c r="K718" s="170"/>
      <c r="L718" s="170"/>
      <c r="M718" s="168"/>
      <c r="N718" s="168"/>
      <c r="O718" s="168"/>
      <c r="P718" s="170"/>
      <c r="Q718" s="168"/>
      <c r="R718" s="170"/>
      <c r="S718" s="168"/>
      <c r="T718" s="170"/>
      <c r="U718" s="98"/>
      <c r="V718" s="98"/>
      <c r="W718" s="98"/>
      <c r="X718" s="98"/>
      <c r="Y718" s="98"/>
      <c r="Z718" s="98"/>
    </row>
    <row r="719" spans="1:26" ht="18.75" customHeight="1">
      <c r="A719" s="98"/>
      <c r="B719" s="98"/>
      <c r="C719" s="98"/>
      <c r="D719" s="98"/>
      <c r="E719" s="168"/>
      <c r="F719" s="168"/>
      <c r="G719" s="169"/>
      <c r="H719" s="168"/>
      <c r="I719" s="168"/>
      <c r="J719" s="168"/>
      <c r="K719" s="170"/>
      <c r="L719" s="170"/>
      <c r="M719" s="168"/>
      <c r="N719" s="168"/>
      <c r="O719" s="168"/>
      <c r="P719" s="170"/>
      <c r="Q719" s="168"/>
      <c r="R719" s="170"/>
      <c r="S719" s="168"/>
      <c r="T719" s="170"/>
      <c r="U719" s="98"/>
      <c r="V719" s="98"/>
      <c r="W719" s="98"/>
      <c r="X719" s="98"/>
      <c r="Y719" s="98"/>
      <c r="Z719" s="98"/>
    </row>
    <row r="720" spans="1:26" ht="18.75" customHeight="1">
      <c r="A720" s="98"/>
      <c r="B720" s="98"/>
      <c r="C720" s="98"/>
      <c r="D720" s="98"/>
      <c r="E720" s="168"/>
      <c r="F720" s="168"/>
      <c r="G720" s="169"/>
      <c r="H720" s="168"/>
      <c r="I720" s="168"/>
      <c r="J720" s="168"/>
      <c r="K720" s="170"/>
      <c r="L720" s="170"/>
      <c r="M720" s="168"/>
      <c r="N720" s="168"/>
      <c r="O720" s="168"/>
      <c r="P720" s="170"/>
      <c r="Q720" s="168"/>
      <c r="R720" s="170"/>
      <c r="S720" s="168"/>
      <c r="T720" s="170"/>
      <c r="U720" s="98"/>
      <c r="V720" s="98"/>
      <c r="W720" s="98"/>
      <c r="X720" s="98"/>
      <c r="Y720" s="98"/>
      <c r="Z720" s="98"/>
    </row>
    <row r="721" spans="1:26" ht="18.75" customHeight="1">
      <c r="A721" s="98"/>
      <c r="B721" s="98"/>
      <c r="C721" s="98"/>
      <c r="D721" s="98"/>
      <c r="E721" s="168"/>
      <c r="F721" s="168"/>
      <c r="G721" s="169"/>
      <c r="H721" s="168"/>
      <c r="I721" s="168"/>
      <c r="J721" s="168"/>
      <c r="K721" s="170"/>
      <c r="L721" s="170"/>
      <c r="M721" s="168"/>
      <c r="N721" s="168"/>
      <c r="O721" s="168"/>
      <c r="P721" s="170"/>
      <c r="Q721" s="168"/>
      <c r="R721" s="170"/>
      <c r="S721" s="168"/>
      <c r="T721" s="170"/>
      <c r="U721" s="98"/>
      <c r="V721" s="98"/>
      <c r="W721" s="98"/>
      <c r="X721" s="98"/>
      <c r="Y721" s="98"/>
      <c r="Z721" s="98"/>
    </row>
    <row r="722" spans="1:26" ht="18.75" customHeight="1">
      <c r="A722" s="98"/>
      <c r="B722" s="98"/>
      <c r="C722" s="98"/>
      <c r="D722" s="98"/>
      <c r="E722" s="168"/>
      <c r="F722" s="168"/>
      <c r="G722" s="169"/>
      <c r="H722" s="168"/>
      <c r="I722" s="168"/>
      <c r="J722" s="168"/>
      <c r="K722" s="170"/>
      <c r="L722" s="170"/>
      <c r="M722" s="168"/>
      <c r="N722" s="168"/>
      <c r="O722" s="168"/>
      <c r="P722" s="170"/>
      <c r="Q722" s="168"/>
      <c r="R722" s="170"/>
      <c r="S722" s="168"/>
      <c r="T722" s="170"/>
      <c r="U722" s="98"/>
      <c r="V722" s="98"/>
      <c r="W722" s="98"/>
      <c r="X722" s="98"/>
      <c r="Y722" s="98"/>
      <c r="Z722" s="98"/>
    </row>
    <row r="723" spans="1:26" ht="18.75" customHeight="1">
      <c r="A723" s="98"/>
      <c r="B723" s="98"/>
      <c r="C723" s="98"/>
      <c r="D723" s="98"/>
      <c r="E723" s="168"/>
      <c r="F723" s="168"/>
      <c r="G723" s="169"/>
      <c r="H723" s="168"/>
      <c r="I723" s="168"/>
      <c r="J723" s="168"/>
      <c r="K723" s="170"/>
      <c r="L723" s="170"/>
      <c r="M723" s="168"/>
      <c r="N723" s="168"/>
      <c r="O723" s="168"/>
      <c r="P723" s="170"/>
      <c r="Q723" s="168"/>
      <c r="R723" s="170"/>
      <c r="S723" s="168"/>
      <c r="T723" s="170"/>
      <c r="U723" s="98"/>
      <c r="V723" s="98"/>
      <c r="W723" s="98"/>
      <c r="X723" s="98"/>
      <c r="Y723" s="98"/>
      <c r="Z723" s="98"/>
    </row>
    <row r="724" spans="1:26" ht="18.75" customHeight="1">
      <c r="A724" s="98"/>
      <c r="B724" s="98"/>
      <c r="C724" s="98"/>
      <c r="D724" s="98"/>
      <c r="E724" s="168"/>
      <c r="F724" s="168"/>
      <c r="G724" s="169"/>
      <c r="H724" s="168"/>
      <c r="I724" s="168"/>
      <c r="J724" s="168"/>
      <c r="K724" s="170"/>
      <c r="L724" s="170"/>
      <c r="M724" s="168"/>
      <c r="N724" s="168"/>
      <c r="O724" s="168"/>
      <c r="P724" s="170"/>
      <c r="Q724" s="168"/>
      <c r="R724" s="170"/>
      <c r="S724" s="168"/>
      <c r="T724" s="170"/>
      <c r="U724" s="98"/>
      <c r="V724" s="98"/>
      <c r="W724" s="98"/>
      <c r="X724" s="98"/>
      <c r="Y724" s="98"/>
      <c r="Z724" s="98"/>
    </row>
    <row r="725" spans="1:26" ht="18.75" customHeight="1">
      <c r="A725" s="98"/>
      <c r="B725" s="98"/>
      <c r="C725" s="98"/>
      <c r="D725" s="98"/>
      <c r="E725" s="168"/>
      <c r="F725" s="168"/>
      <c r="G725" s="169"/>
      <c r="H725" s="168"/>
      <c r="I725" s="168"/>
      <c r="J725" s="168"/>
      <c r="K725" s="170"/>
      <c r="L725" s="170"/>
      <c r="M725" s="168"/>
      <c r="N725" s="168"/>
      <c r="O725" s="168"/>
      <c r="P725" s="170"/>
      <c r="Q725" s="168"/>
      <c r="R725" s="170"/>
      <c r="S725" s="168"/>
      <c r="T725" s="170"/>
      <c r="U725" s="98"/>
      <c r="V725" s="98"/>
      <c r="W725" s="98"/>
      <c r="X725" s="98"/>
      <c r="Y725" s="98"/>
      <c r="Z725" s="98"/>
    </row>
    <row r="726" spans="1:26" ht="18.75" customHeight="1">
      <c r="A726" s="98"/>
      <c r="B726" s="98"/>
      <c r="C726" s="98"/>
      <c r="D726" s="98"/>
      <c r="E726" s="168"/>
      <c r="F726" s="168"/>
      <c r="G726" s="169"/>
      <c r="H726" s="168"/>
      <c r="I726" s="168"/>
      <c r="J726" s="168"/>
      <c r="K726" s="170"/>
      <c r="L726" s="170"/>
      <c r="M726" s="168"/>
      <c r="N726" s="168"/>
      <c r="O726" s="168"/>
      <c r="P726" s="170"/>
      <c r="Q726" s="168"/>
      <c r="R726" s="170"/>
      <c r="S726" s="168"/>
      <c r="T726" s="170"/>
      <c r="U726" s="98"/>
      <c r="V726" s="98"/>
      <c r="W726" s="98"/>
      <c r="X726" s="98"/>
      <c r="Y726" s="98"/>
      <c r="Z726" s="98"/>
    </row>
    <row r="727" spans="1:26" ht="18.75" customHeight="1">
      <c r="A727" s="98"/>
      <c r="B727" s="98"/>
      <c r="C727" s="98"/>
      <c r="D727" s="98"/>
      <c r="E727" s="168"/>
      <c r="F727" s="168"/>
      <c r="G727" s="169"/>
      <c r="H727" s="168"/>
      <c r="I727" s="168"/>
      <c r="J727" s="168"/>
      <c r="K727" s="170"/>
      <c r="L727" s="170"/>
      <c r="M727" s="168"/>
      <c r="N727" s="168"/>
      <c r="O727" s="168"/>
      <c r="P727" s="170"/>
      <c r="Q727" s="168"/>
      <c r="R727" s="170"/>
      <c r="S727" s="168"/>
      <c r="T727" s="170"/>
      <c r="U727" s="98"/>
      <c r="V727" s="98"/>
      <c r="W727" s="98"/>
      <c r="X727" s="98"/>
      <c r="Y727" s="98"/>
      <c r="Z727" s="98"/>
    </row>
    <row r="728" spans="1:26" ht="18.75" customHeight="1">
      <c r="A728" s="98"/>
      <c r="B728" s="98"/>
      <c r="C728" s="98"/>
      <c r="D728" s="98"/>
      <c r="E728" s="168"/>
      <c r="F728" s="168"/>
      <c r="G728" s="169"/>
      <c r="H728" s="168"/>
      <c r="I728" s="168"/>
      <c r="J728" s="168"/>
      <c r="K728" s="170"/>
      <c r="L728" s="170"/>
      <c r="M728" s="168"/>
      <c r="N728" s="168"/>
      <c r="O728" s="168"/>
      <c r="P728" s="170"/>
      <c r="Q728" s="168"/>
      <c r="R728" s="170"/>
      <c r="S728" s="168"/>
      <c r="T728" s="170"/>
      <c r="U728" s="98"/>
      <c r="V728" s="98"/>
      <c r="W728" s="98"/>
      <c r="X728" s="98"/>
      <c r="Y728" s="98"/>
      <c r="Z728" s="98"/>
    </row>
    <row r="729" spans="1:26" ht="18.75" customHeight="1">
      <c r="A729" s="98"/>
      <c r="B729" s="98"/>
      <c r="C729" s="98"/>
      <c r="D729" s="98"/>
      <c r="E729" s="168"/>
      <c r="F729" s="168"/>
      <c r="G729" s="169"/>
      <c r="H729" s="168"/>
      <c r="I729" s="168"/>
      <c r="J729" s="168"/>
      <c r="K729" s="170"/>
      <c r="L729" s="170"/>
      <c r="M729" s="168"/>
      <c r="N729" s="168"/>
      <c r="O729" s="168"/>
      <c r="P729" s="170"/>
      <c r="Q729" s="168"/>
      <c r="R729" s="170"/>
      <c r="S729" s="168"/>
      <c r="T729" s="170"/>
      <c r="U729" s="98"/>
      <c r="V729" s="98"/>
      <c r="W729" s="98"/>
      <c r="X729" s="98"/>
      <c r="Y729" s="98"/>
      <c r="Z729" s="98"/>
    </row>
    <row r="730" spans="1:26" ht="18.75" customHeight="1">
      <c r="A730" s="98"/>
      <c r="B730" s="98"/>
      <c r="C730" s="98"/>
      <c r="D730" s="98"/>
      <c r="E730" s="168"/>
      <c r="F730" s="168"/>
      <c r="G730" s="169"/>
      <c r="H730" s="168"/>
      <c r="I730" s="168"/>
      <c r="J730" s="168"/>
      <c r="K730" s="170"/>
      <c r="L730" s="170"/>
      <c r="M730" s="168"/>
      <c r="N730" s="168"/>
      <c r="O730" s="168"/>
      <c r="P730" s="170"/>
      <c r="Q730" s="168"/>
      <c r="R730" s="170"/>
      <c r="S730" s="168"/>
      <c r="T730" s="170"/>
      <c r="U730" s="98"/>
      <c r="V730" s="98"/>
      <c r="W730" s="98"/>
      <c r="X730" s="98"/>
      <c r="Y730" s="98"/>
      <c r="Z730" s="98"/>
    </row>
    <row r="731" spans="1:26" ht="18.75" customHeight="1">
      <c r="A731" s="98"/>
      <c r="B731" s="98"/>
      <c r="C731" s="98"/>
      <c r="D731" s="98"/>
      <c r="E731" s="168"/>
      <c r="F731" s="168"/>
      <c r="G731" s="169"/>
      <c r="H731" s="168"/>
      <c r="I731" s="168"/>
      <c r="J731" s="168"/>
      <c r="K731" s="170"/>
      <c r="L731" s="170"/>
      <c r="M731" s="168"/>
      <c r="N731" s="168"/>
      <c r="O731" s="168"/>
      <c r="P731" s="170"/>
      <c r="Q731" s="168"/>
      <c r="R731" s="170"/>
      <c r="S731" s="168"/>
      <c r="T731" s="170"/>
      <c r="U731" s="98"/>
      <c r="V731" s="98"/>
      <c r="W731" s="98"/>
      <c r="X731" s="98"/>
      <c r="Y731" s="98"/>
      <c r="Z731" s="98"/>
    </row>
    <row r="732" spans="1:26" ht="18.75" customHeight="1">
      <c r="A732" s="98"/>
      <c r="B732" s="98"/>
      <c r="C732" s="98"/>
      <c r="D732" s="98"/>
      <c r="E732" s="168"/>
      <c r="F732" s="168"/>
      <c r="G732" s="169"/>
      <c r="H732" s="168"/>
      <c r="I732" s="168"/>
      <c r="J732" s="168"/>
      <c r="K732" s="170"/>
      <c r="L732" s="170"/>
      <c r="M732" s="168"/>
      <c r="N732" s="168"/>
      <c r="O732" s="168"/>
      <c r="P732" s="170"/>
      <c r="Q732" s="168"/>
      <c r="R732" s="170"/>
      <c r="S732" s="168"/>
      <c r="T732" s="170"/>
      <c r="U732" s="98"/>
      <c r="V732" s="98"/>
      <c r="W732" s="98"/>
      <c r="X732" s="98"/>
      <c r="Y732" s="98"/>
      <c r="Z732" s="98"/>
    </row>
    <row r="733" spans="1:26" ht="18.75" customHeight="1">
      <c r="A733" s="98"/>
      <c r="B733" s="98"/>
      <c r="C733" s="98"/>
      <c r="D733" s="98"/>
      <c r="E733" s="168"/>
      <c r="F733" s="168"/>
      <c r="G733" s="169"/>
      <c r="H733" s="168"/>
      <c r="I733" s="168"/>
      <c r="J733" s="168"/>
      <c r="K733" s="170"/>
      <c r="L733" s="170"/>
      <c r="M733" s="168"/>
      <c r="N733" s="168"/>
      <c r="O733" s="168"/>
      <c r="P733" s="170"/>
      <c r="Q733" s="168"/>
      <c r="R733" s="170"/>
      <c r="S733" s="168"/>
      <c r="T733" s="170"/>
      <c r="U733" s="98"/>
      <c r="V733" s="98"/>
      <c r="W733" s="98"/>
      <c r="X733" s="98"/>
      <c r="Y733" s="98"/>
      <c r="Z733" s="98"/>
    </row>
    <row r="734" spans="1:26" ht="18.75" customHeight="1">
      <c r="A734" s="98"/>
      <c r="B734" s="98"/>
      <c r="C734" s="98"/>
      <c r="D734" s="98"/>
      <c r="E734" s="168"/>
      <c r="F734" s="168"/>
      <c r="G734" s="169"/>
      <c r="H734" s="168"/>
      <c r="I734" s="168"/>
      <c r="J734" s="168"/>
      <c r="K734" s="170"/>
      <c r="L734" s="170"/>
      <c r="M734" s="168"/>
      <c r="N734" s="168"/>
      <c r="O734" s="168"/>
      <c r="P734" s="170"/>
      <c r="Q734" s="168"/>
      <c r="R734" s="170"/>
      <c r="S734" s="168"/>
      <c r="T734" s="170"/>
      <c r="U734" s="98"/>
      <c r="V734" s="98"/>
      <c r="W734" s="98"/>
      <c r="X734" s="98"/>
      <c r="Y734" s="98"/>
      <c r="Z734" s="98"/>
    </row>
    <row r="735" spans="1:26" ht="18.75" customHeight="1">
      <c r="A735" s="98"/>
      <c r="B735" s="98"/>
      <c r="C735" s="98"/>
      <c r="D735" s="98"/>
      <c r="E735" s="168"/>
      <c r="F735" s="168"/>
      <c r="G735" s="169"/>
      <c r="H735" s="168"/>
      <c r="I735" s="168"/>
      <c r="J735" s="168"/>
      <c r="K735" s="170"/>
      <c r="L735" s="170"/>
      <c r="M735" s="168"/>
      <c r="N735" s="168"/>
      <c r="O735" s="168"/>
      <c r="P735" s="170"/>
      <c r="Q735" s="168"/>
      <c r="R735" s="170"/>
      <c r="S735" s="168"/>
      <c r="T735" s="170"/>
      <c r="U735" s="98"/>
      <c r="V735" s="98"/>
      <c r="W735" s="98"/>
      <c r="X735" s="98"/>
      <c r="Y735" s="98"/>
      <c r="Z735" s="98"/>
    </row>
    <row r="736" spans="1:26" ht="18.75" customHeight="1">
      <c r="A736" s="98"/>
      <c r="B736" s="98"/>
      <c r="C736" s="98"/>
      <c r="D736" s="98"/>
      <c r="E736" s="168"/>
      <c r="F736" s="168"/>
      <c r="G736" s="169"/>
      <c r="H736" s="168"/>
      <c r="I736" s="168"/>
      <c r="J736" s="168"/>
      <c r="K736" s="170"/>
      <c r="L736" s="170"/>
      <c r="M736" s="168"/>
      <c r="N736" s="168"/>
      <c r="O736" s="168"/>
      <c r="P736" s="170"/>
      <c r="Q736" s="168"/>
      <c r="R736" s="170"/>
      <c r="S736" s="168"/>
      <c r="T736" s="170"/>
      <c r="U736" s="98"/>
      <c r="V736" s="98"/>
      <c r="W736" s="98"/>
      <c r="X736" s="98"/>
      <c r="Y736" s="98"/>
      <c r="Z736" s="98"/>
    </row>
    <row r="737" spans="1:26" ht="18.75" customHeight="1">
      <c r="A737" s="98"/>
      <c r="B737" s="98"/>
      <c r="C737" s="98"/>
      <c r="D737" s="98"/>
      <c r="E737" s="168"/>
      <c r="F737" s="168"/>
      <c r="G737" s="169"/>
      <c r="H737" s="168"/>
      <c r="I737" s="168"/>
      <c r="J737" s="168"/>
      <c r="K737" s="170"/>
      <c r="L737" s="170"/>
      <c r="M737" s="168"/>
      <c r="N737" s="168"/>
      <c r="O737" s="168"/>
      <c r="P737" s="170"/>
      <c r="Q737" s="168"/>
      <c r="R737" s="170"/>
      <c r="S737" s="168"/>
      <c r="T737" s="170"/>
      <c r="U737" s="98"/>
      <c r="V737" s="98"/>
      <c r="W737" s="98"/>
      <c r="X737" s="98"/>
      <c r="Y737" s="98"/>
      <c r="Z737" s="98"/>
    </row>
    <row r="738" spans="1:26" ht="18.75" customHeight="1">
      <c r="A738" s="98"/>
      <c r="B738" s="98"/>
      <c r="C738" s="98"/>
      <c r="D738" s="98"/>
      <c r="E738" s="168"/>
      <c r="F738" s="168"/>
      <c r="G738" s="169"/>
      <c r="H738" s="168"/>
      <c r="I738" s="168"/>
      <c r="J738" s="168"/>
      <c r="K738" s="170"/>
      <c r="L738" s="170"/>
      <c r="M738" s="168"/>
      <c r="N738" s="168"/>
      <c r="O738" s="168"/>
      <c r="P738" s="170"/>
      <c r="Q738" s="168"/>
      <c r="R738" s="170"/>
      <c r="S738" s="168"/>
      <c r="T738" s="170"/>
      <c r="U738" s="98"/>
      <c r="V738" s="98"/>
      <c r="W738" s="98"/>
      <c r="X738" s="98"/>
      <c r="Y738" s="98"/>
      <c r="Z738" s="98"/>
    </row>
    <row r="739" spans="1:26" ht="18.75" customHeight="1">
      <c r="A739" s="98"/>
      <c r="B739" s="98"/>
      <c r="C739" s="98"/>
      <c r="D739" s="98"/>
      <c r="E739" s="168"/>
      <c r="F739" s="168"/>
      <c r="G739" s="169"/>
      <c r="H739" s="168"/>
      <c r="I739" s="168"/>
      <c r="J739" s="168"/>
      <c r="K739" s="170"/>
      <c r="L739" s="170"/>
      <c r="M739" s="168"/>
      <c r="N739" s="168"/>
      <c r="O739" s="168"/>
      <c r="P739" s="170"/>
      <c r="Q739" s="168"/>
      <c r="R739" s="170"/>
      <c r="S739" s="168"/>
      <c r="T739" s="170"/>
      <c r="U739" s="98"/>
      <c r="V739" s="98"/>
      <c r="W739" s="98"/>
      <c r="X739" s="98"/>
      <c r="Y739" s="98"/>
      <c r="Z739" s="98"/>
    </row>
    <row r="740" spans="1:26" ht="18.75" customHeight="1">
      <c r="A740" s="98"/>
      <c r="B740" s="98"/>
      <c r="C740" s="98"/>
      <c r="D740" s="98"/>
      <c r="E740" s="168"/>
      <c r="F740" s="168"/>
      <c r="G740" s="169"/>
      <c r="H740" s="168"/>
      <c r="I740" s="168"/>
      <c r="J740" s="168"/>
      <c r="K740" s="170"/>
      <c r="L740" s="170"/>
      <c r="M740" s="168"/>
      <c r="N740" s="168"/>
      <c r="O740" s="168"/>
      <c r="P740" s="170"/>
      <c r="Q740" s="168"/>
      <c r="R740" s="170"/>
      <c r="S740" s="168"/>
      <c r="T740" s="170"/>
      <c r="U740" s="98"/>
      <c r="V740" s="98"/>
      <c r="W740" s="98"/>
      <c r="X740" s="98"/>
      <c r="Y740" s="98"/>
      <c r="Z740" s="98"/>
    </row>
    <row r="741" spans="1:26" ht="18.75" customHeight="1">
      <c r="A741" s="98"/>
      <c r="B741" s="98"/>
      <c r="C741" s="98"/>
      <c r="D741" s="98"/>
      <c r="E741" s="168"/>
      <c r="F741" s="168"/>
      <c r="G741" s="169"/>
      <c r="H741" s="168"/>
      <c r="I741" s="168"/>
      <c r="J741" s="168"/>
      <c r="K741" s="170"/>
      <c r="L741" s="170"/>
      <c r="M741" s="168"/>
      <c r="N741" s="168"/>
      <c r="O741" s="168"/>
      <c r="P741" s="170"/>
      <c r="Q741" s="168"/>
      <c r="R741" s="170"/>
      <c r="S741" s="168"/>
      <c r="T741" s="170"/>
      <c r="U741" s="98"/>
      <c r="V741" s="98"/>
      <c r="W741" s="98"/>
      <c r="X741" s="98"/>
      <c r="Y741" s="98"/>
      <c r="Z741" s="98"/>
    </row>
    <row r="742" spans="1:26" ht="18.75" customHeight="1">
      <c r="A742" s="98"/>
      <c r="B742" s="98"/>
      <c r="C742" s="98"/>
      <c r="D742" s="98"/>
      <c r="E742" s="168"/>
      <c r="F742" s="168"/>
      <c r="G742" s="169"/>
      <c r="H742" s="168"/>
      <c r="I742" s="168"/>
      <c r="J742" s="168"/>
      <c r="K742" s="170"/>
      <c r="L742" s="170"/>
      <c r="M742" s="168"/>
      <c r="N742" s="168"/>
      <c r="O742" s="168"/>
      <c r="P742" s="170"/>
      <c r="Q742" s="168"/>
      <c r="R742" s="170"/>
      <c r="S742" s="168"/>
      <c r="T742" s="170"/>
      <c r="U742" s="98"/>
      <c r="V742" s="98"/>
      <c r="W742" s="98"/>
      <c r="X742" s="98"/>
      <c r="Y742" s="98"/>
      <c r="Z742" s="98"/>
    </row>
    <row r="743" spans="1:26" ht="18.75" customHeight="1">
      <c r="A743" s="98"/>
      <c r="B743" s="98"/>
      <c r="C743" s="98"/>
      <c r="D743" s="98"/>
      <c r="E743" s="168"/>
      <c r="F743" s="168"/>
      <c r="G743" s="169"/>
      <c r="H743" s="168"/>
      <c r="I743" s="168"/>
      <c r="J743" s="168"/>
      <c r="K743" s="170"/>
      <c r="L743" s="170"/>
      <c r="M743" s="168"/>
      <c r="N743" s="168"/>
      <c r="O743" s="168"/>
      <c r="P743" s="170"/>
      <c r="Q743" s="168"/>
      <c r="R743" s="170"/>
      <c r="S743" s="168"/>
      <c r="T743" s="170"/>
      <c r="U743" s="98"/>
      <c r="V743" s="98"/>
      <c r="W743" s="98"/>
      <c r="X743" s="98"/>
      <c r="Y743" s="98"/>
      <c r="Z743" s="98"/>
    </row>
    <row r="744" spans="1:26" ht="18.75" customHeight="1">
      <c r="A744" s="98"/>
      <c r="B744" s="98"/>
      <c r="C744" s="98"/>
      <c r="D744" s="98"/>
      <c r="E744" s="168"/>
      <c r="F744" s="168"/>
      <c r="G744" s="169"/>
      <c r="H744" s="168"/>
      <c r="I744" s="168"/>
      <c r="J744" s="168"/>
      <c r="K744" s="170"/>
      <c r="L744" s="170"/>
      <c r="M744" s="168"/>
      <c r="N744" s="168"/>
      <c r="O744" s="168"/>
      <c r="P744" s="170"/>
      <c r="Q744" s="168"/>
      <c r="R744" s="170"/>
      <c r="S744" s="168"/>
      <c r="T744" s="170"/>
      <c r="U744" s="98"/>
      <c r="V744" s="98"/>
      <c r="W744" s="98"/>
      <c r="X744" s="98"/>
      <c r="Y744" s="98"/>
      <c r="Z744" s="98"/>
    </row>
    <row r="745" spans="1:26" ht="18.75" customHeight="1">
      <c r="A745" s="98"/>
      <c r="B745" s="98"/>
      <c r="C745" s="98"/>
      <c r="D745" s="98"/>
      <c r="E745" s="168"/>
      <c r="F745" s="168"/>
      <c r="G745" s="169"/>
      <c r="H745" s="168"/>
      <c r="I745" s="168"/>
      <c r="J745" s="168"/>
      <c r="K745" s="170"/>
      <c r="L745" s="170"/>
      <c r="M745" s="168"/>
      <c r="N745" s="168"/>
      <c r="O745" s="168"/>
      <c r="P745" s="170"/>
      <c r="Q745" s="168"/>
      <c r="R745" s="170"/>
      <c r="S745" s="168"/>
      <c r="T745" s="170"/>
      <c r="U745" s="98"/>
      <c r="V745" s="98"/>
      <c r="W745" s="98"/>
      <c r="X745" s="98"/>
      <c r="Y745" s="98"/>
      <c r="Z745" s="98"/>
    </row>
    <row r="746" spans="1:26" ht="18.75" customHeight="1">
      <c r="A746" s="98"/>
      <c r="B746" s="98"/>
      <c r="C746" s="98"/>
      <c r="D746" s="98"/>
      <c r="E746" s="168"/>
      <c r="F746" s="168"/>
      <c r="G746" s="169"/>
      <c r="H746" s="168"/>
      <c r="I746" s="168"/>
      <c r="J746" s="168"/>
      <c r="K746" s="170"/>
      <c r="L746" s="170"/>
      <c r="M746" s="168"/>
      <c r="N746" s="168"/>
      <c r="O746" s="168"/>
      <c r="P746" s="170"/>
      <c r="Q746" s="168"/>
      <c r="R746" s="170"/>
      <c r="S746" s="168"/>
      <c r="T746" s="170"/>
      <c r="U746" s="98"/>
      <c r="V746" s="98"/>
      <c r="W746" s="98"/>
      <c r="X746" s="98"/>
      <c r="Y746" s="98"/>
      <c r="Z746" s="98"/>
    </row>
    <row r="747" spans="1:26" ht="18.75" customHeight="1">
      <c r="A747" s="98"/>
      <c r="B747" s="98"/>
      <c r="C747" s="98"/>
      <c r="D747" s="98"/>
      <c r="E747" s="168"/>
      <c r="F747" s="168"/>
      <c r="G747" s="169"/>
      <c r="H747" s="168"/>
      <c r="I747" s="168"/>
      <c r="J747" s="168"/>
      <c r="K747" s="170"/>
      <c r="L747" s="170"/>
      <c r="M747" s="168"/>
      <c r="N747" s="168"/>
      <c r="O747" s="168"/>
      <c r="P747" s="170"/>
      <c r="Q747" s="168"/>
      <c r="R747" s="170"/>
      <c r="S747" s="168"/>
      <c r="T747" s="170"/>
      <c r="U747" s="98"/>
      <c r="V747" s="98"/>
      <c r="W747" s="98"/>
      <c r="X747" s="98"/>
      <c r="Y747" s="98"/>
      <c r="Z747" s="98"/>
    </row>
    <row r="748" spans="1:26" ht="18.75" customHeight="1">
      <c r="A748" s="98"/>
      <c r="B748" s="98"/>
      <c r="C748" s="98"/>
      <c r="D748" s="98"/>
      <c r="E748" s="168"/>
      <c r="F748" s="168"/>
      <c r="G748" s="169"/>
      <c r="H748" s="168"/>
      <c r="I748" s="168"/>
      <c r="J748" s="168"/>
      <c r="K748" s="170"/>
      <c r="L748" s="170"/>
      <c r="M748" s="168"/>
      <c r="N748" s="168"/>
      <c r="O748" s="168"/>
      <c r="P748" s="170"/>
      <c r="Q748" s="168"/>
      <c r="R748" s="170"/>
      <c r="S748" s="168"/>
      <c r="T748" s="170"/>
      <c r="U748" s="98"/>
      <c r="V748" s="98"/>
      <c r="W748" s="98"/>
      <c r="X748" s="98"/>
      <c r="Y748" s="98"/>
      <c r="Z748" s="98"/>
    </row>
    <row r="749" spans="1:26" ht="18.75" customHeight="1">
      <c r="A749" s="98"/>
      <c r="B749" s="98"/>
      <c r="C749" s="98"/>
      <c r="D749" s="98"/>
      <c r="E749" s="168"/>
      <c r="F749" s="168"/>
      <c r="G749" s="169"/>
      <c r="H749" s="168"/>
      <c r="I749" s="168"/>
      <c r="J749" s="168"/>
      <c r="K749" s="170"/>
      <c r="L749" s="170"/>
      <c r="M749" s="168"/>
      <c r="N749" s="168"/>
      <c r="O749" s="168"/>
      <c r="P749" s="170"/>
      <c r="Q749" s="168"/>
      <c r="R749" s="170"/>
      <c r="S749" s="168"/>
      <c r="T749" s="170"/>
      <c r="U749" s="98"/>
      <c r="V749" s="98"/>
      <c r="W749" s="98"/>
      <c r="X749" s="98"/>
      <c r="Y749" s="98"/>
      <c r="Z749" s="98"/>
    </row>
    <row r="750" spans="1:26" ht="18.75" customHeight="1">
      <c r="A750" s="98"/>
      <c r="B750" s="98"/>
      <c r="C750" s="98"/>
      <c r="D750" s="98"/>
      <c r="E750" s="168"/>
      <c r="F750" s="168"/>
      <c r="G750" s="169"/>
      <c r="H750" s="168"/>
      <c r="I750" s="168"/>
      <c r="J750" s="168"/>
      <c r="K750" s="170"/>
      <c r="L750" s="170"/>
      <c r="M750" s="168"/>
      <c r="N750" s="168"/>
      <c r="O750" s="168"/>
      <c r="P750" s="170"/>
      <c r="Q750" s="168"/>
      <c r="R750" s="170"/>
      <c r="S750" s="168"/>
      <c r="T750" s="170"/>
      <c r="U750" s="98"/>
      <c r="V750" s="98"/>
      <c r="W750" s="98"/>
      <c r="X750" s="98"/>
      <c r="Y750" s="98"/>
      <c r="Z750" s="98"/>
    </row>
    <row r="751" spans="1:26" ht="18.75" customHeight="1">
      <c r="A751" s="98"/>
      <c r="B751" s="98"/>
      <c r="C751" s="98"/>
      <c r="D751" s="98"/>
      <c r="E751" s="168"/>
      <c r="F751" s="168"/>
      <c r="G751" s="169"/>
      <c r="H751" s="168"/>
      <c r="I751" s="168"/>
      <c r="J751" s="168"/>
      <c r="K751" s="170"/>
      <c r="L751" s="170"/>
      <c r="M751" s="168"/>
      <c r="N751" s="168"/>
      <c r="O751" s="168"/>
      <c r="P751" s="170"/>
      <c r="Q751" s="168"/>
      <c r="R751" s="170"/>
      <c r="S751" s="168"/>
      <c r="T751" s="170"/>
      <c r="U751" s="98"/>
      <c r="V751" s="98"/>
      <c r="W751" s="98"/>
      <c r="X751" s="98"/>
      <c r="Y751" s="98"/>
      <c r="Z751" s="98"/>
    </row>
    <row r="752" spans="1:26" ht="18.75" customHeight="1">
      <c r="A752" s="98"/>
      <c r="B752" s="98"/>
      <c r="C752" s="98"/>
      <c r="D752" s="98"/>
      <c r="E752" s="168"/>
      <c r="F752" s="168"/>
      <c r="G752" s="169"/>
      <c r="H752" s="168"/>
      <c r="I752" s="168"/>
      <c r="J752" s="168"/>
      <c r="K752" s="170"/>
      <c r="L752" s="170"/>
      <c r="M752" s="168"/>
      <c r="N752" s="168"/>
      <c r="O752" s="168"/>
      <c r="P752" s="170"/>
      <c r="Q752" s="168"/>
      <c r="R752" s="170"/>
      <c r="S752" s="168"/>
      <c r="T752" s="170"/>
      <c r="U752" s="98"/>
      <c r="V752" s="98"/>
      <c r="W752" s="98"/>
      <c r="X752" s="98"/>
      <c r="Y752" s="98"/>
      <c r="Z752" s="98"/>
    </row>
    <row r="753" spans="1:26" ht="18.75" customHeight="1">
      <c r="A753" s="98"/>
      <c r="B753" s="98"/>
      <c r="C753" s="98"/>
      <c r="D753" s="98"/>
      <c r="E753" s="168"/>
      <c r="F753" s="168"/>
      <c r="G753" s="169"/>
      <c r="H753" s="168"/>
      <c r="I753" s="168"/>
      <c r="J753" s="168"/>
      <c r="K753" s="170"/>
      <c r="L753" s="170"/>
      <c r="M753" s="168"/>
      <c r="N753" s="168"/>
      <c r="O753" s="168"/>
      <c r="P753" s="170"/>
      <c r="Q753" s="168"/>
      <c r="R753" s="170"/>
      <c r="S753" s="168"/>
      <c r="T753" s="170"/>
      <c r="U753" s="98"/>
      <c r="V753" s="98"/>
      <c r="W753" s="98"/>
      <c r="X753" s="98"/>
      <c r="Y753" s="98"/>
      <c r="Z753" s="98"/>
    </row>
    <row r="754" spans="1:26" ht="18.75" customHeight="1">
      <c r="A754" s="98"/>
      <c r="B754" s="98"/>
      <c r="C754" s="98"/>
      <c r="D754" s="98"/>
      <c r="E754" s="168"/>
      <c r="F754" s="168"/>
      <c r="G754" s="169"/>
      <c r="H754" s="168"/>
      <c r="I754" s="168"/>
      <c r="J754" s="168"/>
      <c r="K754" s="170"/>
      <c r="L754" s="170"/>
      <c r="M754" s="168"/>
      <c r="N754" s="168"/>
      <c r="O754" s="168"/>
      <c r="P754" s="170"/>
      <c r="Q754" s="168"/>
      <c r="R754" s="170"/>
      <c r="S754" s="168"/>
      <c r="T754" s="170"/>
      <c r="U754" s="98"/>
      <c r="V754" s="98"/>
      <c r="W754" s="98"/>
      <c r="X754" s="98"/>
      <c r="Y754" s="98"/>
      <c r="Z754" s="98"/>
    </row>
    <row r="755" spans="1:26" ht="18.75" customHeight="1">
      <c r="A755" s="98"/>
      <c r="B755" s="98"/>
      <c r="C755" s="98"/>
      <c r="D755" s="98"/>
      <c r="E755" s="168"/>
      <c r="F755" s="168"/>
      <c r="G755" s="169"/>
      <c r="H755" s="168"/>
      <c r="I755" s="168"/>
      <c r="J755" s="168"/>
      <c r="K755" s="170"/>
      <c r="L755" s="170"/>
      <c r="M755" s="168"/>
      <c r="N755" s="168"/>
      <c r="O755" s="168"/>
      <c r="P755" s="170"/>
      <c r="Q755" s="168"/>
      <c r="R755" s="170"/>
      <c r="S755" s="168"/>
      <c r="T755" s="170"/>
      <c r="U755" s="98"/>
      <c r="V755" s="98"/>
      <c r="W755" s="98"/>
      <c r="X755" s="98"/>
      <c r="Y755" s="98"/>
      <c r="Z755" s="98"/>
    </row>
    <row r="756" spans="1:26" ht="18.75" customHeight="1">
      <c r="A756" s="98"/>
      <c r="B756" s="98"/>
      <c r="C756" s="98"/>
      <c r="D756" s="98"/>
      <c r="E756" s="168"/>
      <c r="F756" s="168"/>
      <c r="G756" s="169"/>
      <c r="H756" s="168"/>
      <c r="I756" s="168"/>
      <c r="J756" s="168"/>
      <c r="K756" s="170"/>
      <c r="L756" s="170"/>
      <c r="M756" s="168"/>
      <c r="N756" s="168"/>
      <c r="O756" s="168"/>
      <c r="P756" s="170"/>
      <c r="Q756" s="168"/>
      <c r="R756" s="170"/>
      <c r="S756" s="168"/>
      <c r="T756" s="170"/>
      <c r="U756" s="98"/>
      <c r="V756" s="98"/>
      <c r="W756" s="98"/>
      <c r="X756" s="98"/>
      <c r="Y756" s="98"/>
      <c r="Z756" s="98"/>
    </row>
    <row r="757" spans="1:26" ht="18.75" customHeight="1">
      <c r="A757" s="98"/>
      <c r="B757" s="98"/>
      <c r="C757" s="98"/>
      <c r="D757" s="98"/>
      <c r="E757" s="168"/>
      <c r="F757" s="168"/>
      <c r="G757" s="169"/>
      <c r="H757" s="168"/>
      <c r="I757" s="168"/>
      <c r="J757" s="168"/>
      <c r="K757" s="170"/>
      <c r="L757" s="170"/>
      <c r="M757" s="168"/>
      <c r="N757" s="168"/>
      <c r="O757" s="168"/>
      <c r="P757" s="170"/>
      <c r="Q757" s="168"/>
      <c r="R757" s="170"/>
      <c r="S757" s="168"/>
      <c r="T757" s="170"/>
      <c r="U757" s="98"/>
      <c r="V757" s="98"/>
      <c r="W757" s="98"/>
      <c r="X757" s="98"/>
      <c r="Y757" s="98"/>
      <c r="Z757" s="98"/>
    </row>
    <row r="758" spans="1:26" ht="18.75" customHeight="1">
      <c r="A758" s="98"/>
      <c r="B758" s="98"/>
      <c r="C758" s="98"/>
      <c r="D758" s="98"/>
      <c r="E758" s="168"/>
      <c r="F758" s="168"/>
      <c r="G758" s="169"/>
      <c r="H758" s="168"/>
      <c r="I758" s="168"/>
      <c r="J758" s="168"/>
      <c r="K758" s="170"/>
      <c r="L758" s="170"/>
      <c r="M758" s="168"/>
      <c r="N758" s="168"/>
      <c r="O758" s="168"/>
      <c r="P758" s="170"/>
      <c r="Q758" s="168"/>
      <c r="R758" s="170"/>
      <c r="S758" s="168"/>
      <c r="T758" s="170"/>
      <c r="U758" s="98"/>
      <c r="V758" s="98"/>
      <c r="W758" s="98"/>
      <c r="X758" s="98"/>
      <c r="Y758" s="98"/>
      <c r="Z758" s="98"/>
    </row>
    <row r="759" spans="1:26" ht="18.75" customHeight="1">
      <c r="A759" s="98"/>
      <c r="B759" s="98"/>
      <c r="C759" s="98"/>
      <c r="D759" s="98"/>
      <c r="E759" s="168"/>
      <c r="F759" s="168"/>
      <c r="G759" s="169"/>
      <c r="H759" s="168"/>
      <c r="I759" s="168"/>
      <c r="J759" s="168"/>
      <c r="K759" s="170"/>
      <c r="L759" s="170"/>
      <c r="M759" s="168"/>
      <c r="N759" s="168"/>
      <c r="O759" s="168"/>
      <c r="P759" s="170"/>
      <c r="Q759" s="168"/>
      <c r="R759" s="170"/>
      <c r="S759" s="168"/>
      <c r="T759" s="170"/>
      <c r="U759" s="98"/>
      <c r="V759" s="98"/>
      <c r="W759" s="98"/>
      <c r="X759" s="98"/>
      <c r="Y759" s="98"/>
      <c r="Z759" s="98"/>
    </row>
    <row r="760" spans="1:26" ht="18.75" customHeight="1">
      <c r="A760" s="98"/>
      <c r="B760" s="98"/>
      <c r="C760" s="98"/>
      <c r="D760" s="98"/>
      <c r="E760" s="168"/>
      <c r="F760" s="168"/>
      <c r="G760" s="169"/>
      <c r="H760" s="168"/>
      <c r="I760" s="168"/>
      <c r="J760" s="168"/>
      <c r="K760" s="170"/>
      <c r="L760" s="170"/>
      <c r="M760" s="168"/>
      <c r="N760" s="168"/>
      <c r="O760" s="168"/>
      <c r="P760" s="170"/>
      <c r="Q760" s="168"/>
      <c r="R760" s="170"/>
      <c r="S760" s="168"/>
      <c r="T760" s="170"/>
      <c r="U760" s="98"/>
      <c r="V760" s="98"/>
      <c r="W760" s="98"/>
      <c r="X760" s="98"/>
      <c r="Y760" s="98"/>
      <c r="Z760" s="98"/>
    </row>
    <row r="761" spans="1:26" ht="18.75" customHeight="1">
      <c r="A761" s="98"/>
      <c r="B761" s="98"/>
      <c r="C761" s="98"/>
      <c r="D761" s="98"/>
      <c r="E761" s="168"/>
      <c r="F761" s="168"/>
      <c r="G761" s="169"/>
      <c r="H761" s="168"/>
      <c r="I761" s="168"/>
      <c r="J761" s="168"/>
      <c r="K761" s="170"/>
      <c r="L761" s="170"/>
      <c r="M761" s="168"/>
      <c r="N761" s="168"/>
      <c r="O761" s="168"/>
      <c r="P761" s="170"/>
      <c r="Q761" s="168"/>
      <c r="R761" s="170"/>
      <c r="S761" s="168"/>
      <c r="T761" s="170"/>
      <c r="U761" s="98"/>
      <c r="V761" s="98"/>
      <c r="W761" s="98"/>
      <c r="X761" s="98"/>
      <c r="Y761" s="98"/>
      <c r="Z761" s="98"/>
    </row>
    <row r="762" spans="1:26" ht="18.75" customHeight="1">
      <c r="A762" s="98"/>
      <c r="B762" s="98"/>
      <c r="C762" s="98"/>
      <c r="D762" s="98"/>
      <c r="E762" s="168"/>
      <c r="F762" s="168"/>
      <c r="G762" s="169"/>
      <c r="H762" s="168"/>
      <c r="I762" s="168"/>
      <c r="J762" s="168"/>
      <c r="K762" s="170"/>
      <c r="L762" s="170"/>
      <c r="M762" s="168"/>
      <c r="N762" s="168"/>
      <c r="O762" s="168"/>
      <c r="P762" s="170"/>
      <c r="Q762" s="168"/>
      <c r="R762" s="170"/>
      <c r="S762" s="168"/>
      <c r="T762" s="170"/>
      <c r="U762" s="98"/>
      <c r="V762" s="98"/>
      <c r="W762" s="98"/>
      <c r="X762" s="98"/>
      <c r="Y762" s="98"/>
      <c r="Z762" s="98"/>
    </row>
    <row r="763" spans="1:26" ht="18.75" customHeight="1">
      <c r="A763" s="98"/>
      <c r="B763" s="98"/>
      <c r="C763" s="98"/>
      <c r="D763" s="98"/>
      <c r="E763" s="168"/>
      <c r="F763" s="168"/>
      <c r="G763" s="169"/>
      <c r="H763" s="168"/>
      <c r="I763" s="168"/>
      <c r="J763" s="168"/>
      <c r="K763" s="170"/>
      <c r="L763" s="170"/>
      <c r="M763" s="168"/>
      <c r="N763" s="168"/>
      <c r="O763" s="168"/>
      <c r="P763" s="170"/>
      <c r="Q763" s="168"/>
      <c r="R763" s="170"/>
      <c r="S763" s="168"/>
      <c r="T763" s="170"/>
      <c r="U763" s="98"/>
      <c r="V763" s="98"/>
      <c r="W763" s="98"/>
      <c r="X763" s="98"/>
      <c r="Y763" s="98"/>
      <c r="Z763" s="98"/>
    </row>
    <row r="764" spans="1:26" ht="18.75" customHeight="1">
      <c r="A764" s="98"/>
      <c r="B764" s="98"/>
      <c r="C764" s="98"/>
      <c r="D764" s="98"/>
      <c r="E764" s="168"/>
      <c r="F764" s="168"/>
      <c r="G764" s="169"/>
      <c r="H764" s="168"/>
      <c r="I764" s="168"/>
      <c r="J764" s="168"/>
      <c r="K764" s="170"/>
      <c r="L764" s="170"/>
      <c r="M764" s="168"/>
      <c r="N764" s="168"/>
      <c r="O764" s="168"/>
      <c r="P764" s="170"/>
      <c r="Q764" s="168"/>
      <c r="R764" s="170"/>
      <c r="S764" s="168"/>
      <c r="T764" s="170"/>
      <c r="U764" s="98"/>
      <c r="V764" s="98"/>
      <c r="W764" s="98"/>
      <c r="X764" s="98"/>
      <c r="Y764" s="98"/>
      <c r="Z764" s="98"/>
    </row>
    <row r="765" spans="1:26" ht="18.75" customHeight="1">
      <c r="A765" s="98"/>
      <c r="B765" s="98"/>
      <c r="C765" s="98"/>
      <c r="D765" s="98"/>
      <c r="E765" s="168"/>
      <c r="F765" s="168"/>
      <c r="G765" s="169"/>
      <c r="H765" s="168"/>
      <c r="I765" s="168"/>
      <c r="J765" s="168"/>
      <c r="K765" s="170"/>
      <c r="L765" s="170"/>
      <c r="M765" s="168"/>
      <c r="N765" s="168"/>
      <c r="O765" s="168"/>
      <c r="P765" s="170"/>
      <c r="Q765" s="168"/>
      <c r="R765" s="170"/>
      <c r="S765" s="168"/>
      <c r="T765" s="170"/>
      <c r="U765" s="98"/>
      <c r="V765" s="98"/>
      <c r="W765" s="98"/>
      <c r="X765" s="98"/>
      <c r="Y765" s="98"/>
      <c r="Z765" s="98"/>
    </row>
    <row r="766" spans="1:26" ht="18.75" customHeight="1">
      <c r="A766" s="98"/>
      <c r="B766" s="98"/>
      <c r="C766" s="98"/>
      <c r="D766" s="98"/>
      <c r="E766" s="168"/>
      <c r="F766" s="168"/>
      <c r="G766" s="169"/>
      <c r="H766" s="168"/>
      <c r="I766" s="168"/>
      <c r="J766" s="168"/>
      <c r="K766" s="170"/>
      <c r="L766" s="170"/>
      <c r="M766" s="168"/>
      <c r="N766" s="168"/>
      <c r="O766" s="168"/>
      <c r="P766" s="170"/>
      <c r="Q766" s="168"/>
      <c r="R766" s="170"/>
      <c r="S766" s="168"/>
      <c r="T766" s="170"/>
      <c r="U766" s="98"/>
      <c r="V766" s="98"/>
      <c r="W766" s="98"/>
      <c r="X766" s="98"/>
      <c r="Y766" s="98"/>
      <c r="Z766" s="98"/>
    </row>
    <row r="767" spans="1:26" ht="18.75" customHeight="1">
      <c r="A767" s="98"/>
      <c r="B767" s="98"/>
      <c r="C767" s="98"/>
      <c r="D767" s="98"/>
      <c r="E767" s="168"/>
      <c r="F767" s="168"/>
      <c r="G767" s="169"/>
      <c r="H767" s="168"/>
      <c r="I767" s="168"/>
      <c r="J767" s="168"/>
      <c r="K767" s="170"/>
      <c r="L767" s="170"/>
      <c r="M767" s="168"/>
      <c r="N767" s="168"/>
      <c r="O767" s="168"/>
      <c r="P767" s="170"/>
      <c r="Q767" s="168"/>
      <c r="R767" s="170"/>
      <c r="S767" s="168"/>
      <c r="T767" s="170"/>
      <c r="U767" s="98"/>
      <c r="V767" s="98"/>
      <c r="W767" s="98"/>
      <c r="X767" s="98"/>
      <c r="Y767" s="98"/>
      <c r="Z767" s="98"/>
    </row>
    <row r="768" spans="1:26" ht="18.75" customHeight="1">
      <c r="A768" s="98"/>
      <c r="B768" s="98"/>
      <c r="C768" s="98"/>
      <c r="D768" s="98"/>
      <c r="E768" s="168"/>
      <c r="F768" s="168"/>
      <c r="G768" s="169"/>
      <c r="H768" s="168"/>
      <c r="I768" s="168"/>
      <c r="J768" s="168"/>
      <c r="K768" s="170"/>
      <c r="L768" s="170"/>
      <c r="M768" s="168"/>
      <c r="N768" s="168"/>
      <c r="O768" s="168"/>
      <c r="P768" s="170"/>
      <c r="Q768" s="168"/>
      <c r="R768" s="170"/>
      <c r="S768" s="168"/>
      <c r="T768" s="170"/>
      <c r="U768" s="98"/>
      <c r="V768" s="98"/>
      <c r="W768" s="98"/>
      <c r="X768" s="98"/>
      <c r="Y768" s="98"/>
      <c r="Z768" s="98"/>
    </row>
    <row r="769" spans="1:26" ht="18.75" customHeight="1">
      <c r="A769" s="98"/>
      <c r="B769" s="98"/>
      <c r="C769" s="98"/>
      <c r="D769" s="98"/>
      <c r="E769" s="168"/>
      <c r="F769" s="168"/>
      <c r="G769" s="169"/>
      <c r="H769" s="168"/>
      <c r="I769" s="168"/>
      <c r="J769" s="168"/>
      <c r="K769" s="170"/>
      <c r="L769" s="170"/>
      <c r="M769" s="168"/>
      <c r="N769" s="168"/>
      <c r="O769" s="168"/>
      <c r="P769" s="170"/>
      <c r="Q769" s="168"/>
      <c r="R769" s="170"/>
      <c r="S769" s="168"/>
      <c r="T769" s="170"/>
      <c r="U769" s="98"/>
      <c r="V769" s="98"/>
      <c r="W769" s="98"/>
      <c r="X769" s="98"/>
      <c r="Y769" s="98"/>
      <c r="Z769" s="98"/>
    </row>
    <row r="770" spans="1:26" ht="18.75" customHeight="1">
      <c r="A770" s="98"/>
      <c r="B770" s="98"/>
      <c r="C770" s="98"/>
      <c r="D770" s="98"/>
      <c r="E770" s="168"/>
      <c r="F770" s="168"/>
      <c r="G770" s="169"/>
      <c r="H770" s="168"/>
      <c r="I770" s="168"/>
      <c r="J770" s="168"/>
      <c r="K770" s="170"/>
      <c r="L770" s="170"/>
      <c r="M770" s="168"/>
      <c r="N770" s="168"/>
      <c r="O770" s="168"/>
      <c r="P770" s="170"/>
      <c r="Q770" s="168"/>
      <c r="R770" s="170"/>
      <c r="S770" s="168"/>
      <c r="T770" s="170"/>
      <c r="U770" s="98"/>
      <c r="V770" s="98"/>
      <c r="W770" s="98"/>
      <c r="X770" s="98"/>
      <c r="Y770" s="98"/>
      <c r="Z770" s="98"/>
    </row>
    <row r="771" spans="1:26" ht="18.75" customHeight="1">
      <c r="A771" s="98"/>
      <c r="B771" s="98"/>
      <c r="C771" s="98"/>
      <c r="D771" s="98"/>
      <c r="E771" s="168"/>
      <c r="F771" s="168"/>
      <c r="G771" s="169"/>
      <c r="H771" s="168"/>
      <c r="I771" s="168"/>
      <c r="J771" s="168"/>
      <c r="K771" s="170"/>
      <c r="L771" s="170"/>
      <c r="M771" s="168"/>
      <c r="N771" s="168"/>
      <c r="O771" s="168"/>
      <c r="P771" s="170"/>
      <c r="Q771" s="168"/>
      <c r="R771" s="170"/>
      <c r="S771" s="168"/>
      <c r="T771" s="170"/>
      <c r="U771" s="98"/>
      <c r="V771" s="98"/>
      <c r="W771" s="98"/>
      <c r="X771" s="98"/>
      <c r="Y771" s="98"/>
      <c r="Z771" s="98"/>
    </row>
    <row r="772" spans="1:26" ht="18.75" customHeight="1">
      <c r="A772" s="98"/>
      <c r="B772" s="98"/>
      <c r="C772" s="98"/>
      <c r="D772" s="98"/>
      <c r="E772" s="168"/>
      <c r="F772" s="168"/>
      <c r="G772" s="169"/>
      <c r="H772" s="168"/>
      <c r="I772" s="168"/>
      <c r="J772" s="168"/>
      <c r="K772" s="170"/>
      <c r="L772" s="170"/>
      <c r="M772" s="168"/>
      <c r="N772" s="168"/>
      <c r="O772" s="168"/>
      <c r="P772" s="170"/>
      <c r="Q772" s="168"/>
      <c r="R772" s="170"/>
      <c r="S772" s="168"/>
      <c r="T772" s="170"/>
      <c r="U772" s="98"/>
      <c r="V772" s="98"/>
      <c r="W772" s="98"/>
      <c r="X772" s="98"/>
      <c r="Y772" s="98"/>
      <c r="Z772" s="98"/>
    </row>
    <row r="773" spans="1:26" ht="18.75" customHeight="1">
      <c r="A773" s="98"/>
      <c r="B773" s="98"/>
      <c r="C773" s="98"/>
      <c r="D773" s="98"/>
      <c r="E773" s="168"/>
      <c r="F773" s="168"/>
      <c r="G773" s="169"/>
      <c r="H773" s="168"/>
      <c r="I773" s="168"/>
      <c r="J773" s="168"/>
      <c r="K773" s="170"/>
      <c r="L773" s="170"/>
      <c r="M773" s="168"/>
      <c r="N773" s="168"/>
      <c r="O773" s="168"/>
      <c r="P773" s="170"/>
      <c r="Q773" s="168"/>
      <c r="R773" s="170"/>
      <c r="S773" s="168"/>
      <c r="T773" s="170"/>
      <c r="U773" s="98"/>
      <c r="V773" s="98"/>
      <c r="W773" s="98"/>
      <c r="X773" s="98"/>
      <c r="Y773" s="98"/>
      <c r="Z773" s="98"/>
    </row>
    <row r="774" spans="1:26" ht="18.75" customHeight="1">
      <c r="A774" s="98"/>
      <c r="B774" s="98"/>
      <c r="C774" s="98"/>
      <c r="D774" s="98"/>
      <c r="E774" s="168"/>
      <c r="F774" s="168"/>
      <c r="G774" s="169"/>
      <c r="H774" s="168"/>
      <c r="I774" s="168"/>
      <c r="J774" s="168"/>
      <c r="K774" s="170"/>
      <c r="L774" s="170"/>
      <c r="M774" s="168"/>
      <c r="N774" s="168"/>
      <c r="O774" s="168"/>
      <c r="P774" s="170"/>
      <c r="Q774" s="168"/>
      <c r="R774" s="170"/>
      <c r="S774" s="168"/>
      <c r="T774" s="170"/>
      <c r="U774" s="98"/>
      <c r="V774" s="98"/>
      <c r="W774" s="98"/>
      <c r="X774" s="98"/>
      <c r="Y774" s="98"/>
      <c r="Z774" s="98"/>
    </row>
    <row r="775" spans="1:26" ht="18.75" customHeight="1">
      <c r="A775" s="98"/>
      <c r="B775" s="98"/>
      <c r="C775" s="98"/>
      <c r="D775" s="98"/>
      <c r="E775" s="168"/>
      <c r="F775" s="168"/>
      <c r="G775" s="169"/>
      <c r="H775" s="168"/>
      <c r="I775" s="168"/>
      <c r="J775" s="168"/>
      <c r="K775" s="170"/>
      <c r="L775" s="170"/>
      <c r="M775" s="168"/>
      <c r="N775" s="168"/>
      <c r="O775" s="168"/>
      <c r="P775" s="170"/>
      <c r="Q775" s="168"/>
      <c r="R775" s="170"/>
      <c r="S775" s="168"/>
      <c r="T775" s="170"/>
      <c r="U775" s="98"/>
      <c r="V775" s="98"/>
      <c r="W775" s="98"/>
      <c r="X775" s="98"/>
      <c r="Y775" s="98"/>
      <c r="Z775" s="98"/>
    </row>
    <row r="776" spans="1:26" ht="18.75" customHeight="1">
      <c r="A776" s="98"/>
      <c r="B776" s="98"/>
      <c r="C776" s="98"/>
      <c r="D776" s="98"/>
      <c r="E776" s="168"/>
      <c r="F776" s="168"/>
      <c r="G776" s="169"/>
      <c r="H776" s="168"/>
      <c r="I776" s="168"/>
      <c r="J776" s="168"/>
      <c r="K776" s="170"/>
      <c r="L776" s="170"/>
      <c r="M776" s="168"/>
      <c r="N776" s="168"/>
      <c r="O776" s="168"/>
      <c r="P776" s="170"/>
      <c r="Q776" s="168"/>
      <c r="R776" s="170"/>
      <c r="S776" s="168"/>
      <c r="T776" s="170"/>
      <c r="U776" s="98"/>
      <c r="V776" s="98"/>
      <c r="W776" s="98"/>
      <c r="X776" s="98"/>
      <c r="Y776" s="98"/>
      <c r="Z776" s="98"/>
    </row>
    <row r="777" spans="1:26" ht="18.75" customHeight="1">
      <c r="A777" s="98"/>
      <c r="B777" s="98"/>
      <c r="C777" s="98"/>
      <c r="D777" s="98"/>
      <c r="E777" s="168"/>
      <c r="F777" s="168"/>
      <c r="G777" s="169"/>
      <c r="H777" s="168"/>
      <c r="I777" s="168"/>
      <c r="J777" s="168"/>
      <c r="K777" s="170"/>
      <c r="L777" s="170"/>
      <c r="M777" s="168"/>
      <c r="N777" s="168"/>
      <c r="O777" s="168"/>
      <c r="P777" s="170"/>
      <c r="Q777" s="168"/>
      <c r="R777" s="170"/>
      <c r="S777" s="168"/>
      <c r="T777" s="170"/>
      <c r="U777" s="98"/>
      <c r="V777" s="98"/>
      <c r="W777" s="98"/>
      <c r="X777" s="98"/>
      <c r="Y777" s="98"/>
      <c r="Z777" s="98"/>
    </row>
    <row r="778" spans="1:26" ht="18.75" customHeight="1">
      <c r="A778" s="98"/>
      <c r="B778" s="98"/>
      <c r="C778" s="98"/>
      <c r="D778" s="98"/>
      <c r="E778" s="168"/>
      <c r="F778" s="168"/>
      <c r="G778" s="169"/>
      <c r="H778" s="168"/>
      <c r="I778" s="168"/>
      <c r="J778" s="168"/>
      <c r="K778" s="170"/>
      <c r="L778" s="170"/>
      <c r="M778" s="168"/>
      <c r="N778" s="168"/>
      <c r="O778" s="168"/>
      <c r="P778" s="170"/>
      <c r="Q778" s="168"/>
      <c r="R778" s="170"/>
      <c r="S778" s="168"/>
      <c r="T778" s="170"/>
      <c r="U778" s="98"/>
      <c r="V778" s="98"/>
      <c r="W778" s="98"/>
      <c r="X778" s="98"/>
      <c r="Y778" s="98"/>
      <c r="Z778" s="98"/>
    </row>
    <row r="779" spans="1:26" ht="18.75" customHeight="1">
      <c r="A779" s="98"/>
      <c r="B779" s="98"/>
      <c r="C779" s="98"/>
      <c r="D779" s="98"/>
      <c r="E779" s="168"/>
      <c r="F779" s="168"/>
      <c r="G779" s="169"/>
      <c r="H779" s="168"/>
      <c r="I779" s="168"/>
      <c r="J779" s="168"/>
      <c r="K779" s="170"/>
      <c r="L779" s="170"/>
      <c r="M779" s="168"/>
      <c r="N779" s="168"/>
      <c r="O779" s="168"/>
      <c r="P779" s="170"/>
      <c r="Q779" s="168"/>
      <c r="R779" s="170"/>
      <c r="S779" s="168"/>
      <c r="T779" s="170"/>
      <c r="U779" s="98"/>
      <c r="V779" s="98"/>
      <c r="W779" s="98"/>
      <c r="X779" s="98"/>
      <c r="Y779" s="98"/>
      <c r="Z779" s="98"/>
    </row>
    <row r="780" spans="1:26" ht="18.75" customHeight="1">
      <c r="A780" s="98"/>
      <c r="B780" s="98"/>
      <c r="C780" s="98"/>
      <c r="D780" s="98"/>
      <c r="E780" s="168"/>
      <c r="F780" s="168"/>
      <c r="G780" s="169"/>
      <c r="H780" s="168"/>
      <c r="I780" s="168"/>
      <c r="J780" s="168"/>
      <c r="K780" s="170"/>
      <c r="L780" s="170"/>
      <c r="M780" s="168"/>
      <c r="N780" s="168"/>
      <c r="O780" s="168"/>
      <c r="P780" s="170"/>
      <c r="Q780" s="168"/>
      <c r="R780" s="170"/>
      <c r="S780" s="168"/>
      <c r="T780" s="170"/>
      <c r="U780" s="98"/>
      <c r="V780" s="98"/>
      <c r="W780" s="98"/>
      <c r="X780" s="98"/>
      <c r="Y780" s="98"/>
      <c r="Z780" s="98"/>
    </row>
    <row r="781" spans="1:26" ht="18.75" customHeight="1">
      <c r="A781" s="98"/>
      <c r="B781" s="98"/>
      <c r="C781" s="98"/>
      <c r="D781" s="98"/>
      <c r="E781" s="168"/>
      <c r="F781" s="168"/>
      <c r="G781" s="169"/>
      <c r="H781" s="168"/>
      <c r="I781" s="168"/>
      <c r="J781" s="168"/>
      <c r="K781" s="170"/>
      <c r="L781" s="170"/>
      <c r="M781" s="168"/>
      <c r="N781" s="168"/>
      <c r="O781" s="168"/>
      <c r="P781" s="170"/>
      <c r="Q781" s="168"/>
      <c r="R781" s="170"/>
      <c r="S781" s="168"/>
      <c r="T781" s="170"/>
      <c r="U781" s="98"/>
      <c r="V781" s="98"/>
      <c r="W781" s="98"/>
      <c r="X781" s="98"/>
      <c r="Y781" s="98"/>
      <c r="Z781" s="98"/>
    </row>
    <row r="782" spans="1:26" ht="18.75" customHeight="1">
      <c r="A782" s="98"/>
      <c r="B782" s="98"/>
      <c r="C782" s="98"/>
      <c r="D782" s="98"/>
      <c r="E782" s="168"/>
      <c r="F782" s="168"/>
      <c r="G782" s="169"/>
      <c r="H782" s="168"/>
      <c r="I782" s="168"/>
      <c r="J782" s="168"/>
      <c r="K782" s="170"/>
      <c r="L782" s="170"/>
      <c r="M782" s="168"/>
      <c r="N782" s="168"/>
      <c r="O782" s="168"/>
      <c r="P782" s="170"/>
      <c r="Q782" s="168"/>
      <c r="R782" s="170"/>
      <c r="S782" s="168"/>
      <c r="T782" s="170"/>
      <c r="U782" s="98"/>
      <c r="V782" s="98"/>
      <c r="W782" s="98"/>
      <c r="X782" s="98"/>
      <c r="Y782" s="98"/>
      <c r="Z782" s="98"/>
    </row>
    <row r="783" spans="1:26" ht="18.75" customHeight="1">
      <c r="A783" s="98"/>
      <c r="B783" s="98"/>
      <c r="C783" s="98"/>
      <c r="D783" s="98"/>
      <c r="E783" s="168"/>
      <c r="F783" s="168"/>
      <c r="G783" s="169"/>
      <c r="H783" s="168"/>
      <c r="I783" s="168"/>
      <c r="J783" s="168"/>
      <c r="K783" s="170"/>
      <c r="L783" s="170"/>
      <c r="M783" s="168"/>
      <c r="N783" s="168"/>
      <c r="O783" s="168"/>
      <c r="P783" s="170"/>
      <c r="Q783" s="168"/>
      <c r="R783" s="170"/>
      <c r="S783" s="168"/>
      <c r="T783" s="170"/>
      <c r="U783" s="98"/>
      <c r="V783" s="98"/>
      <c r="W783" s="98"/>
      <c r="X783" s="98"/>
      <c r="Y783" s="98"/>
      <c r="Z783" s="98"/>
    </row>
    <row r="784" spans="1:26" ht="18.75" customHeight="1">
      <c r="A784" s="98"/>
      <c r="B784" s="98"/>
      <c r="C784" s="98"/>
      <c r="D784" s="98"/>
      <c r="E784" s="168"/>
      <c r="F784" s="168"/>
      <c r="G784" s="169"/>
      <c r="H784" s="168"/>
      <c r="I784" s="168"/>
      <c r="J784" s="168"/>
      <c r="K784" s="170"/>
      <c r="L784" s="170"/>
      <c r="M784" s="168"/>
      <c r="N784" s="168"/>
      <c r="O784" s="168"/>
      <c r="P784" s="170"/>
      <c r="Q784" s="168"/>
      <c r="R784" s="170"/>
      <c r="S784" s="168"/>
      <c r="T784" s="170"/>
      <c r="U784" s="98"/>
      <c r="V784" s="98"/>
      <c r="W784" s="98"/>
      <c r="X784" s="98"/>
      <c r="Y784" s="98"/>
      <c r="Z784" s="98"/>
    </row>
    <row r="785" spans="1:26" ht="18.75" customHeight="1">
      <c r="A785" s="98"/>
      <c r="B785" s="98"/>
      <c r="C785" s="98"/>
      <c r="D785" s="98"/>
      <c r="E785" s="168"/>
      <c r="F785" s="168"/>
      <c r="G785" s="169"/>
      <c r="H785" s="168"/>
      <c r="I785" s="168"/>
      <c r="J785" s="168"/>
      <c r="K785" s="170"/>
      <c r="L785" s="170"/>
      <c r="M785" s="168"/>
      <c r="N785" s="168"/>
      <c r="O785" s="168"/>
      <c r="P785" s="170"/>
      <c r="Q785" s="168"/>
      <c r="R785" s="170"/>
      <c r="S785" s="168"/>
      <c r="T785" s="170"/>
      <c r="U785" s="98"/>
      <c r="V785" s="98"/>
      <c r="W785" s="98"/>
      <c r="X785" s="98"/>
      <c r="Y785" s="98"/>
      <c r="Z785" s="98"/>
    </row>
    <row r="786" spans="1:26" ht="18.75" customHeight="1">
      <c r="A786" s="98"/>
      <c r="B786" s="98"/>
      <c r="C786" s="98"/>
      <c r="D786" s="98"/>
      <c r="E786" s="168"/>
      <c r="F786" s="168"/>
      <c r="G786" s="169"/>
      <c r="H786" s="168"/>
      <c r="I786" s="168"/>
      <c r="J786" s="168"/>
      <c r="K786" s="170"/>
      <c r="L786" s="170"/>
      <c r="M786" s="168"/>
      <c r="N786" s="168"/>
      <c r="O786" s="168"/>
      <c r="P786" s="170"/>
      <c r="Q786" s="168"/>
      <c r="R786" s="170"/>
      <c r="S786" s="168"/>
      <c r="T786" s="170"/>
      <c r="U786" s="98"/>
      <c r="V786" s="98"/>
      <c r="W786" s="98"/>
      <c r="X786" s="98"/>
      <c r="Y786" s="98"/>
      <c r="Z786" s="98"/>
    </row>
    <row r="787" spans="1:26" ht="18.75" customHeight="1">
      <c r="A787" s="98"/>
      <c r="B787" s="98"/>
      <c r="C787" s="98"/>
      <c r="D787" s="98"/>
      <c r="E787" s="168"/>
      <c r="F787" s="168"/>
      <c r="G787" s="169"/>
      <c r="H787" s="168"/>
      <c r="I787" s="168"/>
      <c r="J787" s="168"/>
      <c r="K787" s="170"/>
      <c r="L787" s="170"/>
      <c r="M787" s="168"/>
      <c r="N787" s="168"/>
      <c r="O787" s="168"/>
      <c r="P787" s="170"/>
      <c r="Q787" s="168"/>
      <c r="R787" s="170"/>
      <c r="S787" s="168"/>
      <c r="T787" s="170"/>
      <c r="U787" s="98"/>
      <c r="V787" s="98"/>
      <c r="W787" s="98"/>
      <c r="X787" s="98"/>
      <c r="Y787" s="98"/>
      <c r="Z787" s="98"/>
    </row>
    <row r="788" spans="1:26" ht="18.75" customHeight="1">
      <c r="A788" s="98"/>
      <c r="B788" s="98"/>
      <c r="C788" s="98"/>
      <c r="D788" s="98"/>
      <c r="E788" s="168"/>
      <c r="F788" s="168"/>
      <c r="G788" s="169"/>
      <c r="H788" s="168"/>
      <c r="I788" s="168"/>
      <c r="J788" s="168"/>
      <c r="K788" s="170"/>
      <c r="L788" s="170"/>
      <c r="M788" s="168"/>
      <c r="N788" s="168"/>
      <c r="O788" s="168"/>
      <c r="P788" s="170"/>
      <c r="Q788" s="168"/>
      <c r="R788" s="170"/>
      <c r="S788" s="168"/>
      <c r="T788" s="170"/>
      <c r="U788" s="98"/>
      <c r="V788" s="98"/>
      <c r="W788" s="98"/>
      <c r="X788" s="98"/>
      <c r="Y788" s="98"/>
      <c r="Z788" s="98"/>
    </row>
    <row r="789" spans="1:26" ht="18.75" customHeight="1">
      <c r="A789" s="98"/>
      <c r="B789" s="98"/>
      <c r="C789" s="98"/>
      <c r="D789" s="98"/>
      <c r="E789" s="168"/>
      <c r="F789" s="168"/>
      <c r="G789" s="169"/>
      <c r="H789" s="168"/>
      <c r="I789" s="168"/>
      <c r="J789" s="168"/>
      <c r="K789" s="170"/>
      <c r="L789" s="170"/>
      <c r="M789" s="168"/>
      <c r="N789" s="168"/>
      <c r="O789" s="168"/>
      <c r="P789" s="170"/>
      <c r="Q789" s="168"/>
      <c r="R789" s="170"/>
      <c r="S789" s="168"/>
      <c r="T789" s="170"/>
      <c r="U789" s="98"/>
      <c r="V789" s="98"/>
      <c r="W789" s="98"/>
      <c r="X789" s="98"/>
      <c r="Y789" s="98"/>
      <c r="Z789" s="98"/>
    </row>
    <row r="790" spans="1:26" ht="18.75" customHeight="1">
      <c r="A790" s="98"/>
      <c r="B790" s="98"/>
      <c r="C790" s="98"/>
      <c r="D790" s="98"/>
      <c r="E790" s="168"/>
      <c r="F790" s="168"/>
      <c r="G790" s="169"/>
      <c r="H790" s="168"/>
      <c r="I790" s="168"/>
      <c r="J790" s="168"/>
      <c r="K790" s="170"/>
      <c r="L790" s="170"/>
      <c r="M790" s="168"/>
      <c r="N790" s="168"/>
      <c r="O790" s="168"/>
      <c r="P790" s="170"/>
      <c r="Q790" s="168"/>
      <c r="R790" s="170"/>
      <c r="S790" s="168"/>
      <c r="T790" s="170"/>
      <c r="U790" s="98"/>
      <c r="V790" s="98"/>
      <c r="W790" s="98"/>
      <c r="X790" s="98"/>
      <c r="Y790" s="98"/>
      <c r="Z790" s="98"/>
    </row>
    <row r="791" spans="1:26" ht="18.75" customHeight="1">
      <c r="A791" s="98"/>
      <c r="B791" s="98"/>
      <c r="C791" s="98"/>
      <c r="D791" s="98"/>
      <c r="E791" s="168"/>
      <c r="F791" s="168"/>
      <c r="G791" s="169"/>
      <c r="H791" s="168"/>
      <c r="I791" s="168"/>
      <c r="J791" s="168"/>
      <c r="K791" s="170"/>
      <c r="L791" s="170"/>
      <c r="M791" s="168"/>
      <c r="N791" s="168"/>
      <c r="O791" s="168"/>
      <c r="P791" s="170"/>
      <c r="Q791" s="168"/>
      <c r="R791" s="170"/>
      <c r="S791" s="168"/>
      <c r="T791" s="170"/>
      <c r="U791" s="98"/>
      <c r="V791" s="98"/>
      <c r="W791" s="98"/>
      <c r="X791" s="98"/>
      <c r="Y791" s="98"/>
      <c r="Z791" s="98"/>
    </row>
    <row r="792" spans="1:26" ht="18.75" customHeight="1">
      <c r="A792" s="98"/>
      <c r="B792" s="98"/>
      <c r="C792" s="98"/>
      <c r="D792" s="98"/>
      <c r="E792" s="168"/>
      <c r="F792" s="168"/>
      <c r="G792" s="169"/>
      <c r="H792" s="168"/>
      <c r="I792" s="168"/>
      <c r="J792" s="168"/>
      <c r="K792" s="170"/>
      <c r="L792" s="170"/>
      <c r="M792" s="168"/>
      <c r="N792" s="168"/>
      <c r="O792" s="168"/>
      <c r="P792" s="170"/>
      <c r="Q792" s="168"/>
      <c r="R792" s="170"/>
      <c r="S792" s="168"/>
      <c r="T792" s="170"/>
      <c r="U792" s="98"/>
      <c r="V792" s="98"/>
      <c r="W792" s="98"/>
      <c r="X792" s="98"/>
      <c r="Y792" s="98"/>
      <c r="Z792" s="98"/>
    </row>
    <row r="793" spans="1:26" ht="18.75" customHeight="1">
      <c r="A793" s="98"/>
      <c r="B793" s="98"/>
      <c r="C793" s="98"/>
      <c r="D793" s="98"/>
      <c r="E793" s="168"/>
      <c r="F793" s="168"/>
      <c r="G793" s="169"/>
      <c r="H793" s="168"/>
      <c r="I793" s="168"/>
      <c r="J793" s="168"/>
      <c r="K793" s="170"/>
      <c r="L793" s="170"/>
      <c r="M793" s="168"/>
      <c r="N793" s="168"/>
      <c r="O793" s="168"/>
      <c r="P793" s="170"/>
      <c r="Q793" s="168"/>
      <c r="R793" s="170"/>
      <c r="S793" s="168"/>
      <c r="T793" s="170"/>
      <c r="U793" s="98"/>
      <c r="V793" s="98"/>
      <c r="W793" s="98"/>
      <c r="X793" s="98"/>
      <c r="Y793" s="98"/>
      <c r="Z793" s="98"/>
    </row>
    <row r="794" spans="1:26" ht="18.75" customHeight="1">
      <c r="A794" s="98"/>
      <c r="B794" s="98"/>
      <c r="C794" s="98"/>
      <c r="D794" s="98"/>
      <c r="E794" s="168"/>
      <c r="F794" s="168"/>
      <c r="G794" s="169"/>
      <c r="H794" s="168"/>
      <c r="I794" s="168"/>
      <c r="J794" s="168"/>
      <c r="K794" s="170"/>
      <c r="L794" s="170"/>
      <c r="M794" s="168"/>
      <c r="N794" s="168"/>
      <c r="O794" s="168"/>
      <c r="P794" s="170"/>
      <c r="Q794" s="168"/>
      <c r="R794" s="170"/>
      <c r="S794" s="168"/>
      <c r="T794" s="170"/>
      <c r="U794" s="98"/>
      <c r="V794" s="98"/>
      <c r="W794" s="98"/>
      <c r="X794" s="98"/>
      <c r="Y794" s="98"/>
      <c r="Z794" s="98"/>
    </row>
    <row r="795" spans="1:26" ht="18.75" customHeight="1">
      <c r="A795" s="98"/>
      <c r="B795" s="98"/>
      <c r="C795" s="98"/>
      <c r="D795" s="98"/>
      <c r="E795" s="168"/>
      <c r="F795" s="168"/>
      <c r="G795" s="169"/>
      <c r="H795" s="168"/>
      <c r="I795" s="168"/>
      <c r="J795" s="168"/>
      <c r="K795" s="170"/>
      <c r="L795" s="170"/>
      <c r="M795" s="168"/>
      <c r="N795" s="168"/>
      <c r="O795" s="168"/>
      <c r="P795" s="170"/>
      <c r="Q795" s="168"/>
      <c r="R795" s="170"/>
      <c r="S795" s="168"/>
      <c r="T795" s="170"/>
      <c r="U795" s="98"/>
      <c r="V795" s="98"/>
      <c r="W795" s="98"/>
      <c r="X795" s="98"/>
      <c r="Y795" s="98"/>
      <c r="Z795" s="98"/>
    </row>
    <row r="796" spans="1:26" ht="18.75" customHeight="1">
      <c r="A796" s="98"/>
      <c r="B796" s="98"/>
      <c r="C796" s="98"/>
      <c r="D796" s="98"/>
      <c r="E796" s="168"/>
      <c r="F796" s="168"/>
      <c r="G796" s="169"/>
      <c r="H796" s="168"/>
      <c r="I796" s="168"/>
      <c r="J796" s="168"/>
      <c r="K796" s="170"/>
      <c r="L796" s="170"/>
      <c r="M796" s="168"/>
      <c r="N796" s="168"/>
      <c r="O796" s="168"/>
      <c r="P796" s="170"/>
      <c r="Q796" s="168"/>
      <c r="R796" s="170"/>
      <c r="S796" s="168"/>
      <c r="T796" s="170"/>
      <c r="U796" s="98"/>
      <c r="V796" s="98"/>
      <c r="W796" s="98"/>
      <c r="X796" s="98"/>
      <c r="Y796" s="98"/>
      <c r="Z796" s="98"/>
    </row>
    <row r="797" spans="1:26" ht="18.75" customHeight="1">
      <c r="A797" s="98"/>
      <c r="B797" s="98"/>
      <c r="C797" s="98"/>
      <c r="D797" s="98"/>
      <c r="E797" s="168"/>
      <c r="F797" s="168"/>
      <c r="G797" s="169"/>
      <c r="H797" s="168"/>
      <c r="I797" s="168"/>
      <c r="J797" s="168"/>
      <c r="K797" s="170"/>
      <c r="L797" s="170"/>
      <c r="M797" s="168"/>
      <c r="N797" s="168"/>
      <c r="O797" s="168"/>
      <c r="P797" s="170"/>
      <c r="Q797" s="168"/>
      <c r="R797" s="170"/>
      <c r="S797" s="168"/>
      <c r="T797" s="170"/>
      <c r="U797" s="98"/>
      <c r="V797" s="98"/>
      <c r="W797" s="98"/>
      <c r="X797" s="98"/>
      <c r="Y797" s="98"/>
      <c r="Z797" s="98"/>
    </row>
    <row r="798" spans="1:26" ht="18.75" customHeight="1">
      <c r="A798" s="98"/>
      <c r="B798" s="98"/>
      <c r="C798" s="98"/>
      <c r="D798" s="98"/>
      <c r="E798" s="168"/>
      <c r="F798" s="168"/>
      <c r="G798" s="169"/>
      <c r="H798" s="168"/>
      <c r="I798" s="168"/>
      <c r="J798" s="168"/>
      <c r="K798" s="170"/>
      <c r="L798" s="170"/>
      <c r="M798" s="168"/>
      <c r="N798" s="168"/>
      <c r="O798" s="168"/>
      <c r="P798" s="170"/>
      <c r="Q798" s="168"/>
      <c r="R798" s="170"/>
      <c r="S798" s="168"/>
      <c r="T798" s="170"/>
      <c r="U798" s="98"/>
      <c r="V798" s="98"/>
      <c r="W798" s="98"/>
      <c r="X798" s="98"/>
      <c r="Y798" s="98"/>
      <c r="Z798" s="98"/>
    </row>
    <row r="799" spans="1:26" ht="18.75" customHeight="1">
      <c r="A799" s="98"/>
      <c r="B799" s="98"/>
      <c r="C799" s="98"/>
      <c r="D799" s="98"/>
      <c r="E799" s="168"/>
      <c r="F799" s="168"/>
      <c r="G799" s="169"/>
      <c r="H799" s="168"/>
      <c r="I799" s="168"/>
      <c r="J799" s="168"/>
      <c r="K799" s="170"/>
      <c r="L799" s="170"/>
      <c r="M799" s="168"/>
      <c r="N799" s="168"/>
      <c r="O799" s="168"/>
      <c r="P799" s="170"/>
      <c r="Q799" s="168"/>
      <c r="R799" s="170"/>
      <c r="S799" s="168"/>
      <c r="T799" s="170"/>
      <c r="U799" s="98"/>
      <c r="V799" s="98"/>
      <c r="W799" s="98"/>
      <c r="X799" s="98"/>
      <c r="Y799" s="98"/>
      <c r="Z799" s="98"/>
    </row>
    <row r="800" spans="1:26" ht="18.75" customHeight="1">
      <c r="A800" s="98"/>
      <c r="B800" s="98"/>
      <c r="C800" s="98"/>
      <c r="D800" s="98"/>
      <c r="E800" s="168"/>
      <c r="F800" s="168"/>
      <c r="G800" s="169"/>
      <c r="H800" s="168"/>
      <c r="I800" s="168"/>
      <c r="J800" s="168"/>
      <c r="K800" s="170"/>
      <c r="L800" s="170"/>
      <c r="M800" s="168"/>
      <c r="N800" s="168"/>
      <c r="O800" s="168"/>
      <c r="P800" s="170"/>
      <c r="Q800" s="168"/>
      <c r="R800" s="170"/>
      <c r="S800" s="168"/>
      <c r="T800" s="170"/>
      <c r="U800" s="98"/>
      <c r="V800" s="98"/>
      <c r="W800" s="98"/>
      <c r="X800" s="98"/>
      <c r="Y800" s="98"/>
      <c r="Z800" s="98"/>
    </row>
    <row r="801" spans="1:26" ht="18.75" customHeight="1">
      <c r="A801" s="98"/>
      <c r="B801" s="98"/>
      <c r="C801" s="98"/>
      <c r="D801" s="98"/>
      <c r="E801" s="168"/>
      <c r="F801" s="168"/>
      <c r="G801" s="169"/>
      <c r="H801" s="168"/>
      <c r="I801" s="168"/>
      <c r="J801" s="168"/>
      <c r="K801" s="170"/>
      <c r="L801" s="170"/>
      <c r="M801" s="168"/>
      <c r="N801" s="168"/>
      <c r="O801" s="168"/>
      <c r="P801" s="170"/>
      <c r="Q801" s="168"/>
      <c r="R801" s="170"/>
      <c r="S801" s="168"/>
      <c r="T801" s="170"/>
      <c r="U801" s="98"/>
      <c r="V801" s="98"/>
      <c r="W801" s="98"/>
      <c r="X801" s="98"/>
      <c r="Y801" s="98"/>
      <c r="Z801" s="98"/>
    </row>
    <row r="802" spans="1:26" ht="18.75" customHeight="1">
      <c r="A802" s="98"/>
      <c r="B802" s="98"/>
      <c r="C802" s="98"/>
      <c r="D802" s="98"/>
      <c r="E802" s="168"/>
      <c r="F802" s="168"/>
      <c r="G802" s="169"/>
      <c r="H802" s="168"/>
      <c r="I802" s="168"/>
      <c r="J802" s="168"/>
      <c r="K802" s="170"/>
      <c r="L802" s="170"/>
      <c r="M802" s="168"/>
      <c r="N802" s="168"/>
      <c r="O802" s="168"/>
      <c r="P802" s="170"/>
      <c r="Q802" s="168"/>
      <c r="R802" s="170"/>
      <c r="S802" s="168"/>
      <c r="T802" s="170"/>
      <c r="U802" s="98"/>
      <c r="V802" s="98"/>
      <c r="W802" s="98"/>
      <c r="X802" s="98"/>
      <c r="Y802" s="98"/>
      <c r="Z802" s="98"/>
    </row>
    <row r="803" spans="1:26" ht="18.75" customHeight="1">
      <c r="A803" s="98"/>
      <c r="B803" s="98"/>
      <c r="C803" s="98"/>
      <c r="D803" s="98"/>
      <c r="E803" s="168"/>
      <c r="F803" s="168"/>
      <c r="G803" s="169"/>
      <c r="H803" s="168"/>
      <c r="I803" s="168"/>
      <c r="J803" s="168"/>
      <c r="K803" s="170"/>
      <c r="L803" s="170"/>
      <c r="M803" s="168"/>
      <c r="N803" s="168"/>
      <c r="O803" s="168"/>
      <c r="P803" s="170"/>
      <c r="Q803" s="168"/>
      <c r="R803" s="170"/>
      <c r="S803" s="168"/>
      <c r="T803" s="170"/>
      <c r="U803" s="98"/>
      <c r="V803" s="98"/>
      <c r="W803" s="98"/>
      <c r="X803" s="98"/>
      <c r="Y803" s="98"/>
      <c r="Z803" s="98"/>
    </row>
    <row r="804" spans="1:26" ht="18.75" customHeight="1">
      <c r="A804" s="98"/>
      <c r="B804" s="98"/>
      <c r="C804" s="98"/>
      <c r="D804" s="98"/>
      <c r="E804" s="168"/>
      <c r="F804" s="168"/>
      <c r="G804" s="169"/>
      <c r="H804" s="168"/>
      <c r="I804" s="168"/>
      <c r="J804" s="168"/>
      <c r="K804" s="170"/>
      <c r="L804" s="170"/>
      <c r="M804" s="168"/>
      <c r="N804" s="168"/>
      <c r="O804" s="168"/>
      <c r="P804" s="170"/>
      <c r="Q804" s="168"/>
      <c r="R804" s="170"/>
      <c r="S804" s="168"/>
      <c r="T804" s="170"/>
      <c r="U804" s="98"/>
      <c r="V804" s="98"/>
      <c r="W804" s="98"/>
      <c r="X804" s="98"/>
      <c r="Y804" s="98"/>
      <c r="Z804" s="98"/>
    </row>
    <row r="805" spans="1:26" ht="18.75" customHeight="1">
      <c r="A805" s="98"/>
      <c r="B805" s="98"/>
      <c r="C805" s="98"/>
      <c r="D805" s="98"/>
      <c r="E805" s="168"/>
      <c r="F805" s="168"/>
      <c r="G805" s="169"/>
      <c r="H805" s="168"/>
      <c r="I805" s="168"/>
      <c r="J805" s="168"/>
      <c r="K805" s="170"/>
      <c r="L805" s="170"/>
      <c r="M805" s="168"/>
      <c r="N805" s="168"/>
      <c r="O805" s="168"/>
      <c r="P805" s="170"/>
      <c r="Q805" s="168"/>
      <c r="R805" s="170"/>
      <c r="S805" s="168"/>
      <c r="T805" s="170"/>
      <c r="U805" s="98"/>
      <c r="V805" s="98"/>
      <c r="W805" s="98"/>
      <c r="X805" s="98"/>
      <c r="Y805" s="98"/>
      <c r="Z805" s="98"/>
    </row>
    <row r="806" spans="1:26" ht="18.75" customHeight="1">
      <c r="A806" s="98"/>
      <c r="B806" s="98"/>
      <c r="C806" s="98"/>
      <c r="D806" s="98"/>
      <c r="E806" s="168"/>
      <c r="F806" s="168"/>
      <c r="G806" s="169"/>
      <c r="H806" s="168"/>
      <c r="I806" s="168"/>
      <c r="J806" s="168"/>
      <c r="K806" s="170"/>
      <c r="L806" s="170"/>
      <c r="M806" s="168"/>
      <c r="N806" s="168"/>
      <c r="O806" s="168"/>
      <c r="P806" s="170"/>
      <c r="Q806" s="168"/>
      <c r="R806" s="170"/>
      <c r="S806" s="168"/>
      <c r="T806" s="170"/>
      <c r="U806" s="98"/>
      <c r="V806" s="98"/>
      <c r="W806" s="98"/>
      <c r="X806" s="98"/>
      <c r="Y806" s="98"/>
      <c r="Z806" s="98"/>
    </row>
    <row r="807" spans="1:26" ht="18.75" customHeight="1">
      <c r="A807" s="98"/>
      <c r="B807" s="98"/>
      <c r="C807" s="98"/>
      <c r="D807" s="98"/>
      <c r="E807" s="168"/>
      <c r="F807" s="168"/>
      <c r="G807" s="169"/>
      <c r="H807" s="168"/>
      <c r="I807" s="168"/>
      <c r="J807" s="168"/>
      <c r="K807" s="170"/>
      <c r="L807" s="170"/>
      <c r="M807" s="168"/>
      <c r="N807" s="168"/>
      <c r="O807" s="168"/>
      <c r="P807" s="170"/>
      <c r="Q807" s="168"/>
      <c r="R807" s="170"/>
      <c r="S807" s="168"/>
      <c r="T807" s="170"/>
      <c r="U807" s="98"/>
      <c r="V807" s="98"/>
      <c r="W807" s="98"/>
      <c r="X807" s="98"/>
      <c r="Y807" s="98"/>
      <c r="Z807" s="98"/>
    </row>
    <row r="808" spans="1:26" ht="18.75" customHeight="1">
      <c r="A808" s="98"/>
      <c r="B808" s="98"/>
      <c r="C808" s="98"/>
      <c r="D808" s="98"/>
      <c r="E808" s="168"/>
      <c r="F808" s="168"/>
      <c r="G808" s="169"/>
      <c r="H808" s="168"/>
      <c r="I808" s="168"/>
      <c r="J808" s="168"/>
      <c r="K808" s="170"/>
      <c r="L808" s="170"/>
      <c r="M808" s="168"/>
      <c r="N808" s="168"/>
      <c r="O808" s="168"/>
      <c r="P808" s="170"/>
      <c r="Q808" s="168"/>
      <c r="R808" s="170"/>
      <c r="S808" s="168"/>
      <c r="T808" s="170"/>
      <c r="U808" s="98"/>
      <c r="V808" s="98"/>
      <c r="W808" s="98"/>
      <c r="X808" s="98"/>
      <c r="Y808" s="98"/>
      <c r="Z808" s="98"/>
    </row>
    <row r="809" spans="1:26" ht="18.75" customHeight="1">
      <c r="A809" s="98"/>
      <c r="B809" s="98"/>
      <c r="C809" s="98"/>
      <c r="D809" s="98"/>
      <c r="E809" s="168"/>
      <c r="F809" s="168"/>
      <c r="G809" s="169"/>
      <c r="H809" s="168"/>
      <c r="I809" s="168"/>
      <c r="J809" s="168"/>
      <c r="K809" s="170"/>
      <c r="L809" s="170"/>
      <c r="M809" s="168"/>
      <c r="N809" s="168"/>
      <c r="O809" s="168"/>
      <c r="P809" s="170"/>
      <c r="Q809" s="168"/>
      <c r="R809" s="170"/>
      <c r="S809" s="168"/>
      <c r="T809" s="170"/>
      <c r="U809" s="98"/>
      <c r="V809" s="98"/>
      <c r="W809" s="98"/>
      <c r="X809" s="98"/>
      <c r="Y809" s="98"/>
      <c r="Z809" s="98"/>
    </row>
    <row r="810" spans="1:26" ht="18.75" customHeight="1">
      <c r="A810" s="98"/>
      <c r="B810" s="98"/>
      <c r="C810" s="98"/>
      <c r="D810" s="98"/>
      <c r="E810" s="168"/>
      <c r="F810" s="168"/>
      <c r="G810" s="169"/>
      <c r="H810" s="168"/>
      <c r="I810" s="168"/>
      <c r="J810" s="168"/>
      <c r="K810" s="170"/>
      <c r="L810" s="170"/>
      <c r="M810" s="168"/>
      <c r="N810" s="168"/>
      <c r="O810" s="168"/>
      <c r="P810" s="170"/>
      <c r="Q810" s="168"/>
      <c r="R810" s="170"/>
      <c r="S810" s="168"/>
      <c r="T810" s="170"/>
      <c r="U810" s="98"/>
      <c r="V810" s="98"/>
      <c r="W810" s="98"/>
      <c r="X810" s="98"/>
      <c r="Y810" s="98"/>
      <c r="Z810" s="98"/>
    </row>
    <row r="811" spans="1:26" ht="18.75" customHeight="1">
      <c r="A811" s="98"/>
      <c r="B811" s="98"/>
      <c r="C811" s="98"/>
      <c r="D811" s="98"/>
      <c r="E811" s="168"/>
      <c r="F811" s="168"/>
      <c r="G811" s="169"/>
      <c r="H811" s="168"/>
      <c r="I811" s="168"/>
      <c r="J811" s="168"/>
      <c r="K811" s="170"/>
      <c r="L811" s="170"/>
      <c r="M811" s="168"/>
      <c r="N811" s="168"/>
      <c r="O811" s="168"/>
      <c r="P811" s="170"/>
      <c r="Q811" s="168"/>
      <c r="R811" s="170"/>
      <c r="S811" s="168"/>
      <c r="T811" s="170"/>
      <c r="U811" s="98"/>
      <c r="V811" s="98"/>
      <c r="W811" s="98"/>
      <c r="X811" s="98"/>
      <c r="Y811" s="98"/>
      <c r="Z811" s="98"/>
    </row>
    <row r="812" spans="1:26" ht="18.75" customHeight="1">
      <c r="A812" s="98"/>
      <c r="B812" s="98"/>
      <c r="C812" s="98"/>
      <c r="D812" s="98"/>
      <c r="E812" s="168"/>
      <c r="F812" s="168"/>
      <c r="G812" s="169"/>
      <c r="H812" s="168"/>
      <c r="I812" s="168"/>
      <c r="J812" s="168"/>
      <c r="K812" s="170"/>
      <c r="L812" s="170"/>
      <c r="M812" s="168"/>
      <c r="N812" s="168"/>
      <c r="O812" s="168"/>
      <c r="P812" s="170"/>
      <c r="Q812" s="168"/>
      <c r="R812" s="170"/>
      <c r="S812" s="168"/>
      <c r="T812" s="170"/>
      <c r="U812" s="98"/>
      <c r="V812" s="98"/>
      <c r="W812" s="98"/>
      <c r="X812" s="98"/>
      <c r="Y812" s="98"/>
      <c r="Z812" s="98"/>
    </row>
    <row r="813" spans="1:26" ht="18.75" customHeight="1">
      <c r="A813" s="98"/>
      <c r="B813" s="98"/>
      <c r="C813" s="98"/>
      <c r="D813" s="98"/>
      <c r="E813" s="168"/>
      <c r="F813" s="168"/>
      <c r="G813" s="169"/>
      <c r="H813" s="168"/>
      <c r="I813" s="168"/>
      <c r="J813" s="168"/>
      <c r="K813" s="170"/>
      <c r="L813" s="170"/>
      <c r="M813" s="168"/>
      <c r="N813" s="168"/>
      <c r="O813" s="168"/>
      <c r="P813" s="170"/>
      <c r="Q813" s="168"/>
      <c r="R813" s="170"/>
      <c r="S813" s="168"/>
      <c r="T813" s="170"/>
      <c r="U813" s="98"/>
      <c r="V813" s="98"/>
      <c r="W813" s="98"/>
      <c r="X813" s="98"/>
      <c r="Y813" s="98"/>
      <c r="Z813" s="98"/>
    </row>
    <row r="814" spans="1:26" ht="18.75" customHeight="1">
      <c r="A814" s="98"/>
      <c r="B814" s="98"/>
      <c r="C814" s="98"/>
      <c r="D814" s="98"/>
      <c r="E814" s="168"/>
      <c r="F814" s="168"/>
      <c r="G814" s="169"/>
      <c r="H814" s="168"/>
      <c r="I814" s="168"/>
      <c r="J814" s="168"/>
      <c r="K814" s="170"/>
      <c r="L814" s="170"/>
      <c r="M814" s="168"/>
      <c r="N814" s="168"/>
      <c r="O814" s="168"/>
      <c r="P814" s="170"/>
      <c r="Q814" s="168"/>
      <c r="R814" s="170"/>
      <c r="S814" s="168"/>
      <c r="T814" s="170"/>
      <c r="U814" s="98"/>
      <c r="V814" s="98"/>
      <c r="W814" s="98"/>
      <c r="X814" s="98"/>
      <c r="Y814" s="98"/>
      <c r="Z814" s="98"/>
    </row>
    <row r="815" spans="1:26" ht="18.75" customHeight="1">
      <c r="A815" s="98"/>
      <c r="B815" s="98"/>
      <c r="C815" s="98"/>
      <c r="D815" s="98"/>
      <c r="E815" s="168"/>
      <c r="F815" s="168"/>
      <c r="G815" s="169"/>
      <c r="H815" s="168"/>
      <c r="I815" s="168"/>
      <c r="J815" s="168"/>
      <c r="K815" s="170"/>
      <c r="L815" s="170"/>
      <c r="M815" s="168"/>
      <c r="N815" s="168"/>
      <c r="O815" s="168"/>
      <c r="P815" s="170"/>
      <c r="Q815" s="168"/>
      <c r="R815" s="170"/>
      <c r="S815" s="168"/>
      <c r="T815" s="170"/>
      <c r="U815" s="98"/>
      <c r="V815" s="98"/>
      <c r="W815" s="98"/>
      <c r="X815" s="98"/>
      <c r="Y815" s="98"/>
      <c r="Z815" s="98"/>
    </row>
    <row r="816" spans="1:26" ht="18.75" customHeight="1">
      <c r="A816" s="98"/>
      <c r="B816" s="98"/>
      <c r="C816" s="98"/>
      <c r="D816" s="98"/>
      <c r="E816" s="168"/>
      <c r="F816" s="168"/>
      <c r="G816" s="169"/>
      <c r="H816" s="168"/>
      <c r="I816" s="168"/>
      <c r="J816" s="168"/>
      <c r="K816" s="170"/>
      <c r="L816" s="170"/>
      <c r="M816" s="168"/>
      <c r="N816" s="168"/>
      <c r="O816" s="168"/>
      <c r="P816" s="170"/>
      <c r="Q816" s="168"/>
      <c r="R816" s="170"/>
      <c r="S816" s="168"/>
      <c r="T816" s="170"/>
      <c r="U816" s="98"/>
      <c r="V816" s="98"/>
      <c r="W816" s="98"/>
      <c r="X816" s="98"/>
      <c r="Y816" s="98"/>
      <c r="Z816" s="98"/>
    </row>
    <row r="817" spans="1:26" ht="18.75" customHeight="1">
      <c r="A817" s="98"/>
      <c r="B817" s="98"/>
      <c r="C817" s="98"/>
      <c r="D817" s="98"/>
      <c r="E817" s="168"/>
      <c r="F817" s="168"/>
      <c r="G817" s="169"/>
      <c r="H817" s="168"/>
      <c r="I817" s="168"/>
      <c r="J817" s="168"/>
      <c r="K817" s="170"/>
      <c r="L817" s="170"/>
      <c r="M817" s="168"/>
      <c r="N817" s="168"/>
      <c r="O817" s="168"/>
      <c r="P817" s="170"/>
      <c r="Q817" s="168"/>
      <c r="R817" s="170"/>
      <c r="S817" s="168"/>
      <c r="T817" s="170"/>
      <c r="U817" s="98"/>
      <c r="V817" s="98"/>
      <c r="W817" s="98"/>
      <c r="X817" s="98"/>
      <c r="Y817" s="98"/>
      <c r="Z817" s="98"/>
    </row>
    <row r="818" spans="1:26" ht="18.75" customHeight="1">
      <c r="A818" s="98"/>
      <c r="B818" s="98"/>
      <c r="C818" s="98"/>
      <c r="D818" s="98"/>
      <c r="E818" s="168"/>
      <c r="F818" s="168"/>
      <c r="G818" s="169"/>
      <c r="H818" s="168"/>
      <c r="I818" s="168"/>
      <c r="J818" s="168"/>
      <c r="K818" s="170"/>
      <c r="L818" s="170"/>
      <c r="M818" s="168"/>
      <c r="N818" s="168"/>
      <c r="O818" s="168"/>
      <c r="P818" s="170"/>
      <c r="Q818" s="168"/>
      <c r="R818" s="170"/>
      <c r="S818" s="168"/>
      <c r="T818" s="170"/>
      <c r="U818" s="98"/>
      <c r="V818" s="98"/>
      <c r="W818" s="98"/>
      <c r="X818" s="98"/>
      <c r="Y818" s="98"/>
      <c r="Z818" s="98"/>
    </row>
    <row r="819" spans="1:26" ht="18.75" customHeight="1">
      <c r="A819" s="98"/>
      <c r="B819" s="98"/>
      <c r="C819" s="98"/>
      <c r="D819" s="98"/>
      <c r="E819" s="168"/>
      <c r="F819" s="168"/>
      <c r="G819" s="169"/>
      <c r="H819" s="168"/>
      <c r="I819" s="168"/>
      <c r="J819" s="168"/>
      <c r="K819" s="170"/>
      <c r="L819" s="170"/>
      <c r="M819" s="168"/>
      <c r="N819" s="168"/>
      <c r="O819" s="168"/>
      <c r="P819" s="170"/>
      <c r="Q819" s="168"/>
      <c r="R819" s="170"/>
      <c r="S819" s="168"/>
      <c r="T819" s="170"/>
      <c r="U819" s="98"/>
      <c r="V819" s="98"/>
      <c r="W819" s="98"/>
      <c r="X819" s="98"/>
      <c r="Y819" s="98"/>
      <c r="Z819" s="98"/>
    </row>
    <row r="820" spans="1:26" ht="18.75" customHeight="1">
      <c r="A820" s="98"/>
      <c r="B820" s="98"/>
      <c r="C820" s="98"/>
      <c r="D820" s="98"/>
      <c r="E820" s="168"/>
      <c r="F820" s="168"/>
      <c r="G820" s="169"/>
      <c r="H820" s="168"/>
      <c r="I820" s="168"/>
      <c r="J820" s="168"/>
      <c r="K820" s="170"/>
      <c r="L820" s="170"/>
      <c r="M820" s="168"/>
      <c r="N820" s="168"/>
      <c r="O820" s="168"/>
      <c r="P820" s="170"/>
      <c r="Q820" s="168"/>
      <c r="R820" s="170"/>
      <c r="S820" s="168"/>
      <c r="T820" s="170"/>
      <c r="U820" s="98"/>
      <c r="V820" s="98"/>
      <c r="W820" s="98"/>
      <c r="X820" s="98"/>
      <c r="Y820" s="98"/>
      <c r="Z820" s="98"/>
    </row>
    <row r="821" spans="1:26" ht="18.75" customHeight="1">
      <c r="A821" s="98"/>
      <c r="B821" s="98"/>
      <c r="C821" s="98"/>
      <c r="D821" s="98"/>
      <c r="E821" s="168"/>
      <c r="F821" s="168"/>
      <c r="G821" s="169"/>
      <c r="H821" s="168"/>
      <c r="I821" s="168"/>
      <c r="J821" s="168"/>
      <c r="K821" s="170"/>
      <c r="L821" s="170"/>
      <c r="M821" s="168"/>
      <c r="N821" s="168"/>
      <c r="O821" s="168"/>
      <c r="P821" s="170"/>
      <c r="Q821" s="168"/>
      <c r="R821" s="170"/>
      <c r="S821" s="168"/>
      <c r="T821" s="170"/>
      <c r="U821" s="98"/>
      <c r="V821" s="98"/>
      <c r="W821" s="98"/>
      <c r="X821" s="98"/>
      <c r="Y821" s="98"/>
      <c r="Z821" s="98"/>
    </row>
    <row r="822" spans="1:26" ht="18.75" customHeight="1">
      <c r="A822" s="98"/>
      <c r="B822" s="98"/>
      <c r="C822" s="98"/>
      <c r="D822" s="98"/>
      <c r="E822" s="168"/>
      <c r="F822" s="168"/>
      <c r="G822" s="169"/>
      <c r="H822" s="168"/>
      <c r="I822" s="168"/>
      <c r="J822" s="168"/>
      <c r="K822" s="170"/>
      <c r="L822" s="170"/>
      <c r="M822" s="168"/>
      <c r="N822" s="168"/>
      <c r="O822" s="168"/>
      <c r="P822" s="170"/>
      <c r="Q822" s="168"/>
      <c r="R822" s="170"/>
      <c r="S822" s="168"/>
      <c r="T822" s="170"/>
      <c r="U822" s="98"/>
      <c r="V822" s="98"/>
      <c r="W822" s="98"/>
      <c r="X822" s="98"/>
      <c r="Y822" s="98"/>
      <c r="Z822" s="98"/>
    </row>
    <row r="823" spans="1:26" ht="18.75" customHeight="1">
      <c r="A823" s="98"/>
      <c r="B823" s="98"/>
      <c r="C823" s="98"/>
      <c r="D823" s="98"/>
      <c r="E823" s="168"/>
      <c r="F823" s="168"/>
      <c r="G823" s="169"/>
      <c r="H823" s="168"/>
      <c r="I823" s="168"/>
      <c r="J823" s="168"/>
      <c r="K823" s="170"/>
      <c r="L823" s="170"/>
      <c r="M823" s="168"/>
      <c r="N823" s="168"/>
      <c r="O823" s="168"/>
      <c r="P823" s="170"/>
      <c r="Q823" s="168"/>
      <c r="R823" s="170"/>
      <c r="S823" s="168"/>
      <c r="T823" s="170"/>
      <c r="U823" s="98"/>
      <c r="V823" s="98"/>
      <c r="W823" s="98"/>
      <c r="X823" s="98"/>
      <c r="Y823" s="98"/>
      <c r="Z823" s="98"/>
    </row>
    <row r="824" spans="1:26" ht="18.75" customHeight="1">
      <c r="A824" s="98"/>
      <c r="B824" s="98"/>
      <c r="C824" s="98"/>
      <c r="D824" s="98"/>
      <c r="E824" s="168"/>
      <c r="F824" s="168"/>
      <c r="G824" s="169"/>
      <c r="H824" s="168"/>
      <c r="I824" s="168"/>
      <c r="J824" s="168"/>
      <c r="K824" s="170"/>
      <c r="L824" s="170"/>
      <c r="M824" s="168"/>
      <c r="N824" s="168"/>
      <c r="O824" s="168"/>
      <c r="P824" s="170"/>
      <c r="Q824" s="168"/>
      <c r="R824" s="170"/>
      <c r="S824" s="168"/>
      <c r="T824" s="170"/>
      <c r="U824" s="98"/>
      <c r="V824" s="98"/>
      <c r="W824" s="98"/>
      <c r="X824" s="98"/>
      <c r="Y824" s="98"/>
      <c r="Z824" s="98"/>
    </row>
    <row r="825" spans="1:26" ht="18.75" customHeight="1">
      <c r="A825" s="98"/>
      <c r="B825" s="98"/>
      <c r="C825" s="98"/>
      <c r="D825" s="98"/>
      <c r="E825" s="168"/>
      <c r="F825" s="168"/>
      <c r="G825" s="169"/>
      <c r="H825" s="168"/>
      <c r="I825" s="168"/>
      <c r="J825" s="168"/>
      <c r="K825" s="170"/>
      <c r="L825" s="170"/>
      <c r="M825" s="168"/>
      <c r="N825" s="168"/>
      <c r="O825" s="168"/>
      <c r="P825" s="170"/>
      <c r="Q825" s="168"/>
      <c r="R825" s="170"/>
      <c r="S825" s="168"/>
      <c r="T825" s="170"/>
      <c r="U825" s="98"/>
      <c r="V825" s="98"/>
      <c r="W825" s="98"/>
      <c r="X825" s="98"/>
      <c r="Y825" s="98"/>
      <c r="Z825" s="98"/>
    </row>
    <row r="826" spans="1:26" ht="18.75" customHeight="1">
      <c r="A826" s="98"/>
      <c r="B826" s="98"/>
      <c r="C826" s="98"/>
      <c r="D826" s="98"/>
      <c r="E826" s="168"/>
      <c r="F826" s="168"/>
      <c r="G826" s="169"/>
      <c r="H826" s="168"/>
      <c r="I826" s="168"/>
      <c r="J826" s="168"/>
      <c r="K826" s="170"/>
      <c r="L826" s="170"/>
      <c r="M826" s="168"/>
      <c r="N826" s="168"/>
      <c r="O826" s="168"/>
      <c r="P826" s="170"/>
      <c r="Q826" s="168"/>
      <c r="R826" s="170"/>
      <c r="S826" s="168"/>
      <c r="T826" s="170"/>
      <c r="U826" s="98"/>
      <c r="V826" s="98"/>
      <c r="W826" s="98"/>
      <c r="X826" s="98"/>
      <c r="Y826" s="98"/>
      <c r="Z826" s="98"/>
    </row>
    <row r="827" spans="1:26" ht="18.75" customHeight="1">
      <c r="A827" s="98"/>
      <c r="B827" s="98"/>
      <c r="C827" s="98"/>
      <c r="D827" s="98"/>
      <c r="E827" s="168"/>
      <c r="F827" s="168"/>
      <c r="G827" s="169"/>
      <c r="H827" s="168"/>
      <c r="I827" s="168"/>
      <c r="J827" s="168"/>
      <c r="K827" s="170"/>
      <c r="L827" s="170"/>
      <c r="M827" s="168"/>
      <c r="N827" s="168"/>
      <c r="O827" s="168"/>
      <c r="P827" s="170"/>
      <c r="Q827" s="168"/>
      <c r="R827" s="170"/>
      <c r="S827" s="168"/>
      <c r="T827" s="170"/>
      <c r="U827" s="98"/>
      <c r="V827" s="98"/>
      <c r="W827" s="98"/>
      <c r="X827" s="98"/>
      <c r="Y827" s="98"/>
      <c r="Z827" s="98"/>
    </row>
    <row r="828" spans="1:26" ht="18.75" customHeight="1">
      <c r="A828" s="98"/>
      <c r="B828" s="98"/>
      <c r="C828" s="98"/>
      <c r="D828" s="98"/>
      <c r="E828" s="168"/>
      <c r="F828" s="168"/>
      <c r="G828" s="169"/>
      <c r="H828" s="168"/>
      <c r="I828" s="168"/>
      <c r="J828" s="168"/>
      <c r="K828" s="170"/>
      <c r="L828" s="170"/>
      <c r="M828" s="168"/>
      <c r="N828" s="168"/>
      <c r="O828" s="168"/>
      <c r="P828" s="170"/>
      <c r="Q828" s="168"/>
      <c r="R828" s="170"/>
      <c r="S828" s="168"/>
      <c r="T828" s="170"/>
      <c r="U828" s="98"/>
      <c r="V828" s="98"/>
      <c r="W828" s="98"/>
      <c r="X828" s="98"/>
      <c r="Y828" s="98"/>
      <c r="Z828" s="98"/>
    </row>
    <row r="829" spans="1:26" ht="18.75" customHeight="1">
      <c r="A829" s="98"/>
      <c r="B829" s="98"/>
      <c r="C829" s="98"/>
      <c r="D829" s="98"/>
      <c r="E829" s="168"/>
      <c r="F829" s="168"/>
      <c r="G829" s="169"/>
      <c r="H829" s="168"/>
      <c r="I829" s="168"/>
      <c r="J829" s="168"/>
      <c r="K829" s="170"/>
      <c r="L829" s="170"/>
      <c r="M829" s="168"/>
      <c r="N829" s="168"/>
      <c r="O829" s="168"/>
      <c r="P829" s="170"/>
      <c r="Q829" s="168"/>
      <c r="R829" s="170"/>
      <c r="S829" s="168"/>
      <c r="T829" s="170"/>
      <c r="U829" s="98"/>
      <c r="V829" s="98"/>
      <c r="W829" s="98"/>
      <c r="X829" s="98"/>
      <c r="Y829" s="98"/>
      <c r="Z829" s="98"/>
    </row>
    <row r="830" spans="1:26" ht="18.75" customHeight="1">
      <c r="A830" s="98"/>
      <c r="B830" s="98"/>
      <c r="C830" s="98"/>
      <c r="D830" s="98"/>
      <c r="E830" s="168"/>
      <c r="F830" s="168"/>
      <c r="G830" s="169"/>
      <c r="H830" s="168"/>
      <c r="I830" s="168"/>
      <c r="J830" s="168"/>
      <c r="K830" s="170"/>
      <c r="L830" s="170"/>
      <c r="M830" s="168"/>
      <c r="N830" s="168"/>
      <c r="O830" s="168"/>
      <c r="P830" s="170"/>
      <c r="Q830" s="168"/>
      <c r="R830" s="170"/>
      <c r="S830" s="168"/>
      <c r="T830" s="170"/>
      <c r="U830" s="98"/>
      <c r="V830" s="98"/>
      <c r="W830" s="98"/>
      <c r="X830" s="98"/>
      <c r="Y830" s="98"/>
      <c r="Z830" s="98"/>
    </row>
    <row r="831" spans="1:26" ht="18.75" customHeight="1">
      <c r="A831" s="98"/>
      <c r="B831" s="98"/>
      <c r="C831" s="98"/>
      <c r="D831" s="98"/>
      <c r="E831" s="168"/>
      <c r="F831" s="168"/>
      <c r="G831" s="169"/>
      <c r="H831" s="168"/>
      <c r="I831" s="168"/>
      <c r="J831" s="168"/>
      <c r="K831" s="170"/>
      <c r="L831" s="170"/>
      <c r="M831" s="168"/>
      <c r="N831" s="168"/>
      <c r="O831" s="168"/>
      <c r="P831" s="170"/>
      <c r="Q831" s="168"/>
      <c r="R831" s="170"/>
      <c r="S831" s="168"/>
      <c r="T831" s="170"/>
      <c r="U831" s="98"/>
      <c r="V831" s="98"/>
      <c r="W831" s="98"/>
      <c r="X831" s="98"/>
      <c r="Y831" s="98"/>
      <c r="Z831" s="98"/>
    </row>
    <row r="832" spans="1:26" ht="18.75" customHeight="1">
      <c r="A832" s="98"/>
      <c r="B832" s="98"/>
      <c r="C832" s="98"/>
      <c r="D832" s="98"/>
      <c r="E832" s="168"/>
      <c r="F832" s="168"/>
      <c r="G832" s="169"/>
      <c r="H832" s="168"/>
      <c r="I832" s="168"/>
      <c r="J832" s="168"/>
      <c r="K832" s="170"/>
      <c r="L832" s="170"/>
      <c r="M832" s="168"/>
      <c r="N832" s="168"/>
      <c r="O832" s="168"/>
      <c r="P832" s="170"/>
      <c r="Q832" s="168"/>
      <c r="R832" s="170"/>
      <c r="S832" s="168"/>
      <c r="T832" s="170"/>
      <c r="U832" s="98"/>
      <c r="V832" s="98"/>
      <c r="W832" s="98"/>
      <c r="X832" s="98"/>
      <c r="Y832" s="98"/>
      <c r="Z832" s="98"/>
    </row>
    <row r="833" spans="1:26" ht="18.75" customHeight="1">
      <c r="A833" s="98"/>
      <c r="B833" s="98"/>
      <c r="C833" s="98"/>
      <c r="D833" s="98"/>
      <c r="E833" s="168"/>
      <c r="F833" s="168"/>
      <c r="G833" s="169"/>
      <c r="H833" s="168"/>
      <c r="I833" s="168"/>
      <c r="J833" s="168"/>
      <c r="K833" s="170"/>
      <c r="L833" s="170"/>
      <c r="M833" s="168"/>
      <c r="N833" s="168"/>
      <c r="O833" s="168"/>
      <c r="P833" s="170"/>
      <c r="Q833" s="168"/>
      <c r="R833" s="170"/>
      <c r="S833" s="168"/>
      <c r="T833" s="170"/>
      <c r="U833" s="98"/>
      <c r="V833" s="98"/>
      <c r="W833" s="98"/>
      <c r="X833" s="98"/>
      <c r="Y833" s="98"/>
      <c r="Z833" s="98"/>
    </row>
    <row r="834" spans="1:26" ht="18.75" customHeight="1">
      <c r="A834" s="98"/>
      <c r="B834" s="98"/>
      <c r="C834" s="98"/>
      <c r="D834" s="98"/>
      <c r="E834" s="168"/>
      <c r="F834" s="168"/>
      <c r="G834" s="169"/>
      <c r="H834" s="168"/>
      <c r="I834" s="168"/>
      <c r="J834" s="168"/>
      <c r="K834" s="170"/>
      <c r="L834" s="170"/>
      <c r="M834" s="168"/>
      <c r="N834" s="168"/>
      <c r="O834" s="168"/>
      <c r="P834" s="170"/>
      <c r="Q834" s="168"/>
      <c r="R834" s="170"/>
      <c r="S834" s="168"/>
      <c r="T834" s="170"/>
      <c r="U834" s="98"/>
      <c r="V834" s="98"/>
      <c r="W834" s="98"/>
      <c r="X834" s="98"/>
      <c r="Y834" s="98"/>
      <c r="Z834" s="98"/>
    </row>
    <row r="835" spans="1:26" ht="18.75" customHeight="1">
      <c r="A835" s="98"/>
      <c r="B835" s="98"/>
      <c r="C835" s="98"/>
      <c r="D835" s="98"/>
      <c r="E835" s="168"/>
      <c r="F835" s="168"/>
      <c r="G835" s="169"/>
      <c r="H835" s="168"/>
      <c r="I835" s="168"/>
      <c r="J835" s="168"/>
      <c r="K835" s="170"/>
      <c r="L835" s="170"/>
      <c r="M835" s="168"/>
      <c r="N835" s="168"/>
      <c r="O835" s="168"/>
      <c r="P835" s="170"/>
      <c r="Q835" s="168"/>
      <c r="R835" s="170"/>
      <c r="S835" s="168"/>
      <c r="T835" s="170"/>
      <c r="U835" s="98"/>
      <c r="V835" s="98"/>
      <c r="W835" s="98"/>
      <c r="X835" s="98"/>
      <c r="Y835" s="98"/>
      <c r="Z835" s="98"/>
    </row>
    <row r="836" spans="1:26" ht="18.75" customHeight="1">
      <c r="A836" s="98"/>
      <c r="B836" s="98"/>
      <c r="C836" s="98"/>
      <c r="D836" s="98"/>
      <c r="E836" s="168"/>
      <c r="F836" s="168"/>
      <c r="G836" s="169"/>
      <c r="H836" s="168"/>
      <c r="I836" s="168"/>
      <c r="J836" s="168"/>
      <c r="K836" s="170"/>
      <c r="L836" s="170"/>
      <c r="M836" s="168"/>
      <c r="N836" s="168"/>
      <c r="O836" s="168"/>
      <c r="P836" s="170"/>
      <c r="Q836" s="168"/>
      <c r="R836" s="170"/>
      <c r="S836" s="168"/>
      <c r="T836" s="170"/>
      <c r="U836" s="98"/>
      <c r="V836" s="98"/>
      <c r="W836" s="98"/>
      <c r="X836" s="98"/>
      <c r="Y836" s="98"/>
      <c r="Z836" s="98"/>
    </row>
    <row r="837" spans="1:26" ht="18.75" customHeight="1">
      <c r="A837" s="98"/>
      <c r="B837" s="98"/>
      <c r="C837" s="98"/>
      <c r="D837" s="98"/>
      <c r="E837" s="168"/>
      <c r="F837" s="168"/>
      <c r="G837" s="169"/>
      <c r="H837" s="168"/>
      <c r="I837" s="168"/>
      <c r="J837" s="168"/>
      <c r="K837" s="170"/>
      <c r="L837" s="170"/>
      <c r="M837" s="168"/>
      <c r="N837" s="168"/>
      <c r="O837" s="168"/>
      <c r="P837" s="170"/>
      <c r="Q837" s="168"/>
      <c r="R837" s="170"/>
      <c r="S837" s="168"/>
      <c r="T837" s="170"/>
      <c r="U837" s="98"/>
      <c r="V837" s="98"/>
      <c r="W837" s="98"/>
      <c r="X837" s="98"/>
      <c r="Y837" s="98"/>
      <c r="Z837" s="98"/>
    </row>
    <row r="838" spans="1:26" ht="18.75" customHeight="1">
      <c r="A838" s="98"/>
      <c r="B838" s="98"/>
      <c r="C838" s="98"/>
      <c r="D838" s="98"/>
      <c r="E838" s="168"/>
      <c r="F838" s="168"/>
      <c r="G838" s="169"/>
      <c r="H838" s="168"/>
      <c r="I838" s="168"/>
      <c r="J838" s="168"/>
      <c r="K838" s="170"/>
      <c r="L838" s="170"/>
      <c r="M838" s="168"/>
      <c r="N838" s="168"/>
      <c r="O838" s="168"/>
      <c r="P838" s="170"/>
      <c r="Q838" s="168"/>
      <c r="R838" s="170"/>
      <c r="S838" s="168"/>
      <c r="T838" s="170"/>
      <c r="U838" s="98"/>
      <c r="V838" s="98"/>
      <c r="W838" s="98"/>
      <c r="X838" s="98"/>
      <c r="Y838" s="98"/>
      <c r="Z838" s="98"/>
    </row>
    <row r="839" spans="1:26" ht="18.75" customHeight="1">
      <c r="A839" s="98"/>
      <c r="B839" s="98"/>
      <c r="C839" s="98"/>
      <c r="D839" s="98"/>
      <c r="E839" s="168"/>
      <c r="F839" s="168"/>
      <c r="G839" s="169"/>
      <c r="H839" s="168"/>
      <c r="I839" s="168"/>
      <c r="J839" s="168"/>
      <c r="K839" s="170"/>
      <c r="L839" s="170"/>
      <c r="M839" s="168"/>
      <c r="N839" s="168"/>
      <c r="O839" s="168"/>
      <c r="P839" s="170"/>
      <c r="Q839" s="168"/>
      <c r="R839" s="170"/>
      <c r="S839" s="168"/>
      <c r="T839" s="170"/>
      <c r="U839" s="98"/>
      <c r="V839" s="98"/>
      <c r="W839" s="98"/>
      <c r="X839" s="98"/>
      <c r="Y839" s="98"/>
      <c r="Z839" s="98"/>
    </row>
    <row r="840" spans="1:26" ht="18.75" customHeight="1">
      <c r="A840" s="98"/>
      <c r="B840" s="98"/>
      <c r="C840" s="98"/>
      <c r="D840" s="98"/>
      <c r="E840" s="168"/>
      <c r="F840" s="168"/>
      <c r="G840" s="169"/>
      <c r="H840" s="168"/>
      <c r="I840" s="168"/>
      <c r="J840" s="168"/>
      <c r="K840" s="170"/>
      <c r="L840" s="170"/>
      <c r="M840" s="168"/>
      <c r="N840" s="168"/>
      <c r="O840" s="168"/>
      <c r="P840" s="170"/>
      <c r="Q840" s="168"/>
      <c r="R840" s="170"/>
      <c r="S840" s="168"/>
      <c r="T840" s="170"/>
      <c r="U840" s="98"/>
      <c r="V840" s="98"/>
      <c r="W840" s="98"/>
      <c r="X840" s="98"/>
      <c r="Y840" s="98"/>
      <c r="Z840" s="98"/>
    </row>
    <row r="841" spans="1:26" ht="18.75" customHeight="1">
      <c r="A841" s="98"/>
      <c r="B841" s="98"/>
      <c r="C841" s="98"/>
      <c r="D841" s="98"/>
      <c r="E841" s="168"/>
      <c r="F841" s="168"/>
      <c r="G841" s="169"/>
      <c r="H841" s="168"/>
      <c r="I841" s="168"/>
      <c r="J841" s="168"/>
      <c r="K841" s="170"/>
      <c r="L841" s="170"/>
      <c r="M841" s="168"/>
      <c r="N841" s="168"/>
      <c r="O841" s="168"/>
      <c r="P841" s="170"/>
      <c r="Q841" s="168"/>
      <c r="R841" s="170"/>
      <c r="S841" s="168"/>
      <c r="T841" s="170"/>
      <c r="U841" s="98"/>
      <c r="V841" s="98"/>
      <c r="W841" s="98"/>
      <c r="X841" s="98"/>
      <c r="Y841" s="98"/>
      <c r="Z841" s="98"/>
    </row>
    <row r="842" spans="1:26" ht="18.75" customHeight="1">
      <c r="A842" s="98"/>
      <c r="B842" s="98"/>
      <c r="C842" s="98"/>
      <c r="D842" s="98"/>
      <c r="E842" s="168"/>
      <c r="F842" s="168"/>
      <c r="G842" s="169"/>
      <c r="H842" s="168"/>
      <c r="I842" s="168"/>
      <c r="J842" s="168"/>
      <c r="K842" s="170"/>
      <c r="L842" s="170"/>
      <c r="M842" s="168"/>
      <c r="N842" s="168"/>
      <c r="O842" s="168"/>
      <c r="P842" s="170"/>
      <c r="Q842" s="168"/>
      <c r="R842" s="170"/>
      <c r="S842" s="168"/>
      <c r="T842" s="170"/>
      <c r="U842" s="98"/>
      <c r="V842" s="98"/>
      <c r="W842" s="98"/>
      <c r="X842" s="98"/>
      <c r="Y842" s="98"/>
      <c r="Z842" s="98"/>
    </row>
    <row r="843" spans="1:26" ht="18.75" customHeight="1">
      <c r="A843" s="98"/>
      <c r="B843" s="98"/>
      <c r="C843" s="98"/>
      <c r="D843" s="98"/>
      <c r="E843" s="168"/>
      <c r="F843" s="168"/>
      <c r="G843" s="169"/>
      <c r="H843" s="168"/>
      <c r="I843" s="168"/>
      <c r="J843" s="168"/>
      <c r="K843" s="170"/>
      <c r="L843" s="170"/>
      <c r="M843" s="168"/>
      <c r="N843" s="168"/>
      <c r="O843" s="168"/>
      <c r="P843" s="170"/>
      <c r="Q843" s="168"/>
      <c r="R843" s="170"/>
      <c r="S843" s="168"/>
      <c r="T843" s="170"/>
      <c r="U843" s="98"/>
      <c r="V843" s="98"/>
      <c r="W843" s="98"/>
      <c r="X843" s="98"/>
      <c r="Y843" s="98"/>
      <c r="Z843" s="98"/>
    </row>
    <row r="844" spans="1:26" ht="18.75" customHeight="1">
      <c r="A844" s="98"/>
      <c r="B844" s="98"/>
      <c r="C844" s="98"/>
      <c r="D844" s="98"/>
      <c r="E844" s="168"/>
      <c r="F844" s="168"/>
      <c r="G844" s="169"/>
      <c r="H844" s="168"/>
      <c r="I844" s="168"/>
      <c r="J844" s="168"/>
      <c r="K844" s="170"/>
      <c r="L844" s="170"/>
      <c r="M844" s="168"/>
      <c r="N844" s="168"/>
      <c r="O844" s="168"/>
      <c r="P844" s="170"/>
      <c r="Q844" s="168"/>
      <c r="R844" s="170"/>
      <c r="S844" s="168"/>
      <c r="T844" s="170"/>
      <c r="U844" s="98"/>
      <c r="V844" s="98"/>
      <c r="W844" s="98"/>
      <c r="X844" s="98"/>
      <c r="Y844" s="98"/>
      <c r="Z844" s="98"/>
    </row>
    <row r="845" spans="1:26" ht="18.75" customHeight="1">
      <c r="A845" s="98"/>
      <c r="B845" s="98"/>
      <c r="C845" s="98"/>
      <c r="D845" s="98"/>
      <c r="E845" s="168"/>
      <c r="F845" s="168"/>
      <c r="G845" s="169"/>
      <c r="H845" s="168"/>
      <c r="I845" s="168"/>
      <c r="J845" s="168"/>
      <c r="K845" s="170"/>
      <c r="L845" s="170"/>
      <c r="M845" s="168"/>
      <c r="N845" s="168"/>
      <c r="O845" s="168"/>
      <c r="P845" s="170"/>
      <c r="Q845" s="168"/>
      <c r="R845" s="170"/>
      <c r="S845" s="168"/>
      <c r="T845" s="170"/>
      <c r="U845" s="98"/>
      <c r="V845" s="98"/>
      <c r="W845" s="98"/>
      <c r="X845" s="98"/>
      <c r="Y845" s="98"/>
      <c r="Z845" s="98"/>
    </row>
    <row r="846" spans="1:26" ht="18.75" customHeight="1">
      <c r="A846" s="98"/>
      <c r="B846" s="98"/>
      <c r="C846" s="98"/>
      <c r="D846" s="98"/>
      <c r="E846" s="168"/>
      <c r="F846" s="168"/>
      <c r="G846" s="169"/>
      <c r="H846" s="168"/>
      <c r="I846" s="168"/>
      <c r="J846" s="168"/>
      <c r="K846" s="170"/>
      <c r="L846" s="170"/>
      <c r="M846" s="168"/>
      <c r="N846" s="168"/>
      <c r="O846" s="168"/>
      <c r="P846" s="170"/>
      <c r="Q846" s="168"/>
      <c r="R846" s="170"/>
      <c r="S846" s="168"/>
      <c r="T846" s="170"/>
      <c r="U846" s="98"/>
      <c r="V846" s="98"/>
      <c r="W846" s="98"/>
      <c r="X846" s="98"/>
      <c r="Y846" s="98"/>
      <c r="Z846" s="98"/>
    </row>
    <row r="847" spans="1:26" ht="18.75" customHeight="1">
      <c r="A847" s="98"/>
      <c r="B847" s="98"/>
      <c r="C847" s="98"/>
      <c r="D847" s="98"/>
      <c r="E847" s="168"/>
      <c r="F847" s="168"/>
      <c r="G847" s="169"/>
      <c r="H847" s="168"/>
      <c r="I847" s="168"/>
      <c r="J847" s="168"/>
      <c r="K847" s="170"/>
      <c r="L847" s="170"/>
      <c r="M847" s="168"/>
      <c r="N847" s="168"/>
      <c r="O847" s="168"/>
      <c r="P847" s="170"/>
      <c r="Q847" s="168"/>
      <c r="R847" s="170"/>
      <c r="S847" s="168"/>
      <c r="T847" s="170"/>
      <c r="U847" s="98"/>
      <c r="V847" s="98"/>
      <c r="W847" s="98"/>
      <c r="X847" s="98"/>
      <c r="Y847" s="98"/>
      <c r="Z847" s="98"/>
    </row>
    <row r="848" spans="1:26" ht="18.75" customHeight="1">
      <c r="A848" s="98"/>
      <c r="B848" s="98"/>
      <c r="C848" s="98"/>
      <c r="D848" s="98"/>
      <c r="E848" s="168"/>
      <c r="F848" s="168"/>
      <c r="G848" s="169"/>
      <c r="H848" s="168"/>
      <c r="I848" s="168"/>
      <c r="J848" s="168"/>
      <c r="K848" s="170"/>
      <c r="L848" s="170"/>
      <c r="M848" s="168"/>
      <c r="N848" s="168"/>
      <c r="O848" s="168"/>
      <c r="P848" s="170"/>
      <c r="Q848" s="168"/>
      <c r="R848" s="170"/>
      <c r="S848" s="168"/>
      <c r="T848" s="170"/>
      <c r="U848" s="98"/>
      <c r="V848" s="98"/>
      <c r="W848" s="98"/>
      <c r="X848" s="98"/>
      <c r="Y848" s="98"/>
      <c r="Z848" s="98"/>
    </row>
    <row r="849" spans="1:26" ht="18.75" customHeight="1">
      <c r="A849" s="98"/>
      <c r="B849" s="98"/>
      <c r="C849" s="98"/>
      <c r="D849" s="98"/>
      <c r="E849" s="168"/>
      <c r="F849" s="168"/>
      <c r="G849" s="169"/>
      <c r="H849" s="168"/>
      <c r="I849" s="168"/>
      <c r="J849" s="168"/>
      <c r="K849" s="170"/>
      <c r="L849" s="170"/>
      <c r="M849" s="168"/>
      <c r="N849" s="168"/>
      <c r="O849" s="168"/>
      <c r="P849" s="170"/>
      <c r="Q849" s="168"/>
      <c r="R849" s="170"/>
      <c r="S849" s="168"/>
      <c r="T849" s="170"/>
      <c r="U849" s="98"/>
      <c r="V849" s="98"/>
      <c r="W849" s="98"/>
      <c r="X849" s="98"/>
      <c r="Y849" s="98"/>
      <c r="Z849" s="98"/>
    </row>
    <row r="850" spans="1:26" ht="18.75" customHeight="1">
      <c r="A850" s="98"/>
      <c r="B850" s="98"/>
      <c r="C850" s="98"/>
      <c r="D850" s="98"/>
      <c r="E850" s="168"/>
      <c r="F850" s="168"/>
      <c r="G850" s="169"/>
      <c r="H850" s="168"/>
      <c r="I850" s="168"/>
      <c r="J850" s="168"/>
      <c r="K850" s="170"/>
      <c r="L850" s="170"/>
      <c r="M850" s="168"/>
      <c r="N850" s="168"/>
      <c r="O850" s="168"/>
      <c r="P850" s="170"/>
      <c r="Q850" s="168"/>
      <c r="R850" s="170"/>
      <c r="S850" s="168"/>
      <c r="T850" s="170"/>
      <c r="U850" s="98"/>
      <c r="V850" s="98"/>
      <c r="W850" s="98"/>
      <c r="X850" s="98"/>
      <c r="Y850" s="98"/>
      <c r="Z850" s="98"/>
    </row>
    <row r="851" spans="1:26" ht="18.75" customHeight="1">
      <c r="A851" s="98"/>
      <c r="B851" s="98"/>
      <c r="C851" s="98"/>
      <c r="D851" s="98"/>
      <c r="E851" s="168"/>
      <c r="F851" s="168"/>
      <c r="G851" s="169"/>
      <c r="H851" s="168"/>
      <c r="I851" s="168"/>
      <c r="J851" s="168"/>
      <c r="K851" s="170"/>
      <c r="L851" s="170"/>
      <c r="M851" s="168"/>
      <c r="N851" s="168"/>
      <c r="O851" s="168"/>
      <c r="P851" s="170"/>
      <c r="Q851" s="168"/>
      <c r="R851" s="170"/>
      <c r="S851" s="168"/>
      <c r="T851" s="170"/>
      <c r="U851" s="98"/>
      <c r="V851" s="98"/>
      <c r="W851" s="98"/>
      <c r="X851" s="98"/>
      <c r="Y851" s="98"/>
      <c r="Z851" s="98"/>
    </row>
    <row r="852" spans="1:26" ht="18.75" customHeight="1">
      <c r="A852" s="98"/>
      <c r="B852" s="98"/>
      <c r="C852" s="98"/>
      <c r="D852" s="98"/>
      <c r="E852" s="168"/>
      <c r="F852" s="168"/>
      <c r="G852" s="169"/>
      <c r="H852" s="168"/>
      <c r="I852" s="168"/>
      <c r="J852" s="168"/>
      <c r="K852" s="170"/>
      <c r="L852" s="170"/>
      <c r="M852" s="168"/>
      <c r="N852" s="168"/>
      <c r="O852" s="168"/>
      <c r="P852" s="170"/>
      <c r="Q852" s="168"/>
      <c r="R852" s="170"/>
      <c r="S852" s="168"/>
      <c r="T852" s="170"/>
      <c r="U852" s="98"/>
      <c r="V852" s="98"/>
      <c r="W852" s="98"/>
      <c r="X852" s="98"/>
      <c r="Y852" s="98"/>
      <c r="Z852" s="98"/>
    </row>
    <row r="853" spans="1:26" ht="18.75" customHeight="1">
      <c r="A853" s="98"/>
      <c r="B853" s="98"/>
      <c r="C853" s="98"/>
      <c r="D853" s="98"/>
      <c r="E853" s="168"/>
      <c r="F853" s="168"/>
      <c r="G853" s="169"/>
      <c r="H853" s="168"/>
      <c r="I853" s="168"/>
      <c r="J853" s="168"/>
      <c r="K853" s="170"/>
      <c r="L853" s="170"/>
      <c r="M853" s="168"/>
      <c r="N853" s="168"/>
      <c r="O853" s="168"/>
      <c r="P853" s="170"/>
      <c r="Q853" s="168"/>
      <c r="R853" s="170"/>
      <c r="S853" s="168"/>
      <c r="T853" s="170"/>
      <c r="U853" s="98"/>
      <c r="V853" s="98"/>
      <c r="W853" s="98"/>
      <c r="X853" s="98"/>
      <c r="Y853" s="98"/>
      <c r="Z853" s="98"/>
    </row>
    <row r="854" spans="1:26" ht="18.75" customHeight="1">
      <c r="A854" s="98"/>
      <c r="B854" s="98"/>
      <c r="C854" s="98"/>
      <c r="D854" s="98"/>
      <c r="E854" s="168"/>
      <c r="F854" s="168"/>
      <c r="G854" s="169"/>
      <c r="H854" s="168"/>
      <c r="I854" s="168"/>
      <c r="J854" s="168"/>
      <c r="K854" s="170"/>
      <c r="L854" s="170"/>
      <c r="M854" s="168"/>
      <c r="N854" s="168"/>
      <c r="O854" s="168"/>
      <c r="P854" s="170"/>
      <c r="Q854" s="168"/>
      <c r="R854" s="170"/>
      <c r="S854" s="168"/>
      <c r="T854" s="170"/>
      <c r="U854" s="98"/>
      <c r="V854" s="98"/>
      <c r="W854" s="98"/>
      <c r="X854" s="98"/>
      <c r="Y854" s="98"/>
      <c r="Z854" s="98"/>
    </row>
    <row r="855" spans="1:26" ht="18.75" customHeight="1">
      <c r="A855" s="98"/>
      <c r="B855" s="98"/>
      <c r="C855" s="98"/>
      <c r="D855" s="98"/>
      <c r="E855" s="168"/>
      <c r="F855" s="168"/>
      <c r="G855" s="169"/>
      <c r="H855" s="168"/>
      <c r="I855" s="168"/>
      <c r="J855" s="168"/>
      <c r="K855" s="170"/>
      <c r="L855" s="170"/>
      <c r="M855" s="168"/>
      <c r="N855" s="168"/>
      <c r="O855" s="168"/>
      <c r="P855" s="170"/>
      <c r="Q855" s="168"/>
      <c r="R855" s="170"/>
      <c r="S855" s="168"/>
      <c r="T855" s="170"/>
      <c r="U855" s="98"/>
      <c r="V855" s="98"/>
      <c r="W855" s="98"/>
      <c r="X855" s="98"/>
      <c r="Y855" s="98"/>
      <c r="Z855" s="98"/>
    </row>
    <row r="856" spans="1:26" ht="18.75" customHeight="1">
      <c r="A856" s="98"/>
      <c r="B856" s="98"/>
      <c r="C856" s="98"/>
      <c r="D856" s="98"/>
      <c r="E856" s="168"/>
      <c r="F856" s="168"/>
      <c r="G856" s="169"/>
      <c r="H856" s="168"/>
      <c r="I856" s="168"/>
      <c r="J856" s="168"/>
      <c r="K856" s="170"/>
      <c r="L856" s="170"/>
      <c r="M856" s="168"/>
      <c r="N856" s="168"/>
      <c r="O856" s="168"/>
      <c r="P856" s="170"/>
      <c r="Q856" s="168"/>
      <c r="R856" s="170"/>
      <c r="S856" s="168"/>
      <c r="T856" s="170"/>
      <c r="U856" s="98"/>
      <c r="V856" s="98"/>
      <c r="W856" s="98"/>
      <c r="X856" s="98"/>
      <c r="Y856" s="98"/>
      <c r="Z856" s="98"/>
    </row>
    <row r="857" spans="1:26" ht="18.75" customHeight="1">
      <c r="A857" s="98"/>
      <c r="B857" s="98"/>
      <c r="C857" s="98"/>
      <c r="D857" s="98"/>
      <c r="E857" s="168"/>
      <c r="F857" s="168"/>
      <c r="G857" s="169"/>
      <c r="H857" s="168"/>
      <c r="I857" s="168"/>
      <c r="J857" s="168"/>
      <c r="K857" s="170"/>
      <c r="L857" s="170"/>
      <c r="M857" s="168"/>
      <c r="N857" s="168"/>
      <c r="O857" s="168"/>
      <c r="P857" s="170"/>
      <c r="Q857" s="168"/>
      <c r="R857" s="170"/>
      <c r="S857" s="168"/>
      <c r="T857" s="170"/>
      <c r="U857" s="98"/>
      <c r="V857" s="98"/>
      <c r="W857" s="98"/>
      <c r="X857" s="98"/>
      <c r="Y857" s="98"/>
      <c r="Z857" s="98"/>
    </row>
    <row r="858" spans="1:26" ht="18.75" customHeight="1">
      <c r="A858" s="98"/>
      <c r="B858" s="98"/>
      <c r="C858" s="98"/>
      <c r="D858" s="98"/>
      <c r="E858" s="168"/>
      <c r="F858" s="168"/>
      <c r="G858" s="169"/>
      <c r="H858" s="168"/>
      <c r="I858" s="168"/>
      <c r="J858" s="168"/>
      <c r="K858" s="170"/>
      <c r="L858" s="170"/>
      <c r="M858" s="168"/>
      <c r="N858" s="168"/>
      <c r="O858" s="168"/>
      <c r="P858" s="170"/>
      <c r="Q858" s="168"/>
      <c r="R858" s="170"/>
      <c r="S858" s="168"/>
      <c r="T858" s="170"/>
      <c r="U858" s="98"/>
      <c r="V858" s="98"/>
      <c r="W858" s="98"/>
      <c r="X858" s="98"/>
      <c r="Y858" s="98"/>
      <c r="Z858" s="98"/>
    </row>
    <row r="859" spans="1:26" ht="18.75" customHeight="1">
      <c r="A859" s="98"/>
      <c r="B859" s="98"/>
      <c r="C859" s="98"/>
      <c r="D859" s="98"/>
      <c r="E859" s="168"/>
      <c r="F859" s="168"/>
      <c r="G859" s="169"/>
      <c r="H859" s="168"/>
      <c r="I859" s="168"/>
      <c r="J859" s="168"/>
      <c r="K859" s="170"/>
      <c r="L859" s="170"/>
      <c r="M859" s="168"/>
      <c r="N859" s="168"/>
      <c r="O859" s="168"/>
      <c r="P859" s="170"/>
      <c r="Q859" s="168"/>
      <c r="R859" s="170"/>
      <c r="S859" s="168"/>
      <c r="T859" s="170"/>
      <c r="U859" s="98"/>
      <c r="V859" s="98"/>
      <c r="W859" s="98"/>
      <c r="X859" s="98"/>
      <c r="Y859" s="98"/>
      <c r="Z859" s="98"/>
    </row>
    <row r="860" spans="1:26" ht="18.75" customHeight="1">
      <c r="A860" s="98"/>
      <c r="B860" s="98"/>
      <c r="C860" s="98"/>
      <c r="D860" s="98"/>
      <c r="E860" s="168"/>
      <c r="F860" s="168"/>
      <c r="G860" s="169"/>
      <c r="H860" s="168"/>
      <c r="I860" s="168"/>
      <c r="J860" s="168"/>
      <c r="K860" s="170"/>
      <c r="L860" s="170"/>
      <c r="M860" s="168"/>
      <c r="N860" s="168"/>
      <c r="O860" s="168"/>
      <c r="P860" s="170"/>
      <c r="Q860" s="168"/>
      <c r="R860" s="170"/>
      <c r="S860" s="168"/>
      <c r="T860" s="170"/>
      <c r="U860" s="98"/>
      <c r="V860" s="98"/>
      <c r="W860" s="98"/>
      <c r="X860" s="98"/>
      <c r="Y860" s="98"/>
      <c r="Z860" s="98"/>
    </row>
    <row r="861" spans="1:26" ht="18.75" customHeight="1">
      <c r="A861" s="98"/>
      <c r="B861" s="98"/>
      <c r="C861" s="98"/>
      <c r="D861" s="98"/>
      <c r="E861" s="168"/>
      <c r="F861" s="168"/>
      <c r="G861" s="169"/>
      <c r="H861" s="168"/>
      <c r="I861" s="168"/>
      <c r="J861" s="168"/>
      <c r="K861" s="170"/>
      <c r="L861" s="170"/>
      <c r="M861" s="168"/>
      <c r="N861" s="168"/>
      <c r="O861" s="168"/>
      <c r="P861" s="170"/>
      <c r="Q861" s="168"/>
      <c r="R861" s="170"/>
      <c r="S861" s="168"/>
      <c r="T861" s="170"/>
      <c r="U861" s="98"/>
      <c r="V861" s="98"/>
      <c r="W861" s="98"/>
      <c r="X861" s="98"/>
      <c r="Y861" s="98"/>
      <c r="Z861" s="98"/>
    </row>
    <row r="862" spans="1:26" ht="18.75" customHeight="1">
      <c r="A862" s="98"/>
      <c r="B862" s="98"/>
      <c r="C862" s="98"/>
      <c r="D862" s="98"/>
      <c r="E862" s="168"/>
      <c r="F862" s="168"/>
      <c r="G862" s="169"/>
      <c r="H862" s="168"/>
      <c r="I862" s="168"/>
      <c r="J862" s="168"/>
      <c r="K862" s="170"/>
      <c r="L862" s="170"/>
      <c r="M862" s="168"/>
      <c r="N862" s="168"/>
      <c r="O862" s="168"/>
      <c r="P862" s="170"/>
      <c r="Q862" s="168"/>
      <c r="R862" s="170"/>
      <c r="S862" s="168"/>
      <c r="T862" s="170"/>
      <c r="U862" s="98"/>
      <c r="V862" s="98"/>
      <c r="W862" s="98"/>
      <c r="X862" s="98"/>
      <c r="Y862" s="98"/>
      <c r="Z862" s="98"/>
    </row>
    <row r="863" spans="1:26" ht="18.75" customHeight="1">
      <c r="A863" s="98"/>
      <c r="B863" s="98"/>
      <c r="C863" s="98"/>
      <c r="D863" s="98"/>
      <c r="E863" s="168"/>
      <c r="F863" s="168"/>
      <c r="G863" s="169"/>
      <c r="H863" s="168"/>
      <c r="I863" s="168"/>
      <c r="J863" s="168"/>
      <c r="K863" s="170"/>
      <c r="L863" s="170"/>
      <c r="M863" s="168"/>
      <c r="N863" s="168"/>
      <c r="O863" s="168"/>
      <c r="P863" s="170"/>
      <c r="Q863" s="168"/>
      <c r="R863" s="170"/>
      <c r="S863" s="168"/>
      <c r="T863" s="170"/>
      <c r="U863" s="98"/>
      <c r="V863" s="98"/>
      <c r="W863" s="98"/>
      <c r="X863" s="98"/>
      <c r="Y863" s="98"/>
      <c r="Z863" s="98"/>
    </row>
    <row r="864" spans="1:26" ht="18.75" customHeight="1">
      <c r="A864" s="98"/>
      <c r="B864" s="98"/>
      <c r="C864" s="98"/>
      <c r="D864" s="98"/>
      <c r="E864" s="168"/>
      <c r="F864" s="168"/>
      <c r="G864" s="169"/>
      <c r="H864" s="168"/>
      <c r="I864" s="168"/>
      <c r="J864" s="168"/>
      <c r="K864" s="170"/>
      <c r="L864" s="170"/>
      <c r="M864" s="168"/>
      <c r="N864" s="168"/>
      <c r="O864" s="168"/>
      <c r="P864" s="170"/>
      <c r="Q864" s="168"/>
      <c r="R864" s="170"/>
      <c r="S864" s="168"/>
      <c r="T864" s="170"/>
      <c r="U864" s="98"/>
      <c r="V864" s="98"/>
      <c r="W864" s="98"/>
      <c r="X864" s="98"/>
      <c r="Y864" s="98"/>
      <c r="Z864" s="98"/>
    </row>
    <row r="865" spans="1:26" ht="18.75" customHeight="1">
      <c r="A865" s="98"/>
      <c r="B865" s="98"/>
      <c r="C865" s="98"/>
      <c r="D865" s="98"/>
      <c r="E865" s="168"/>
      <c r="F865" s="168"/>
      <c r="G865" s="169"/>
      <c r="H865" s="168"/>
      <c r="I865" s="168"/>
      <c r="J865" s="168"/>
      <c r="K865" s="170"/>
      <c r="L865" s="170"/>
      <c r="M865" s="168"/>
      <c r="N865" s="168"/>
      <c r="O865" s="168"/>
      <c r="P865" s="170"/>
      <c r="Q865" s="168"/>
      <c r="R865" s="170"/>
      <c r="S865" s="168"/>
      <c r="T865" s="170"/>
      <c r="U865" s="98"/>
      <c r="V865" s="98"/>
      <c r="W865" s="98"/>
      <c r="X865" s="98"/>
      <c r="Y865" s="98"/>
      <c r="Z865" s="98"/>
    </row>
    <row r="866" spans="1:26" ht="18.75" customHeight="1">
      <c r="A866" s="98"/>
      <c r="B866" s="98"/>
      <c r="C866" s="98"/>
      <c r="D866" s="98"/>
      <c r="E866" s="168"/>
      <c r="F866" s="168"/>
      <c r="G866" s="169"/>
      <c r="H866" s="168"/>
      <c r="I866" s="168"/>
      <c r="J866" s="168"/>
      <c r="K866" s="170"/>
      <c r="L866" s="170"/>
      <c r="M866" s="168"/>
      <c r="N866" s="168"/>
      <c r="O866" s="168"/>
      <c r="P866" s="170"/>
      <c r="Q866" s="168"/>
      <c r="R866" s="170"/>
      <c r="S866" s="168"/>
      <c r="T866" s="170"/>
      <c r="U866" s="98"/>
      <c r="V866" s="98"/>
      <c r="W866" s="98"/>
      <c r="X866" s="98"/>
      <c r="Y866" s="98"/>
      <c r="Z866" s="98"/>
    </row>
    <row r="867" spans="1:26" ht="18.75" customHeight="1">
      <c r="A867" s="98"/>
      <c r="B867" s="98"/>
      <c r="C867" s="98"/>
      <c r="D867" s="98"/>
      <c r="E867" s="168"/>
      <c r="F867" s="168"/>
      <c r="G867" s="169"/>
      <c r="H867" s="168"/>
      <c r="I867" s="168"/>
      <c r="J867" s="168"/>
      <c r="K867" s="170"/>
      <c r="L867" s="170"/>
      <c r="M867" s="168"/>
      <c r="N867" s="168"/>
      <c r="O867" s="168"/>
      <c r="P867" s="170"/>
      <c r="Q867" s="168"/>
      <c r="R867" s="170"/>
      <c r="S867" s="168"/>
      <c r="T867" s="170"/>
      <c r="U867" s="98"/>
      <c r="V867" s="98"/>
      <c r="W867" s="98"/>
      <c r="X867" s="98"/>
      <c r="Y867" s="98"/>
      <c r="Z867" s="98"/>
    </row>
    <row r="868" spans="1:26" ht="18.75" customHeight="1">
      <c r="A868" s="98"/>
      <c r="B868" s="98"/>
      <c r="C868" s="98"/>
      <c r="D868" s="98"/>
      <c r="E868" s="168"/>
      <c r="F868" s="168"/>
      <c r="G868" s="169"/>
      <c r="H868" s="168"/>
      <c r="I868" s="168"/>
      <c r="J868" s="168"/>
      <c r="K868" s="170"/>
      <c r="L868" s="170"/>
      <c r="M868" s="168"/>
      <c r="N868" s="168"/>
      <c r="O868" s="168"/>
      <c r="P868" s="170"/>
      <c r="Q868" s="168"/>
      <c r="R868" s="170"/>
      <c r="S868" s="168"/>
      <c r="T868" s="170"/>
      <c r="U868" s="98"/>
      <c r="V868" s="98"/>
      <c r="W868" s="98"/>
      <c r="X868" s="98"/>
      <c r="Y868" s="98"/>
      <c r="Z868" s="98"/>
    </row>
    <row r="869" spans="1:26" ht="18.75" customHeight="1">
      <c r="A869" s="98"/>
      <c r="B869" s="98"/>
      <c r="C869" s="98"/>
      <c r="D869" s="98"/>
      <c r="E869" s="168"/>
      <c r="F869" s="168"/>
      <c r="G869" s="169"/>
      <c r="H869" s="168"/>
      <c r="I869" s="168"/>
      <c r="J869" s="168"/>
      <c r="K869" s="170"/>
      <c r="L869" s="170"/>
      <c r="M869" s="168"/>
      <c r="N869" s="168"/>
      <c r="O869" s="168"/>
      <c r="P869" s="170"/>
      <c r="Q869" s="168"/>
      <c r="R869" s="170"/>
      <c r="S869" s="168"/>
      <c r="T869" s="170"/>
      <c r="U869" s="98"/>
      <c r="V869" s="98"/>
      <c r="W869" s="98"/>
      <c r="X869" s="98"/>
      <c r="Y869" s="98"/>
      <c r="Z869" s="98"/>
    </row>
    <row r="870" spans="1:26" ht="18.75" customHeight="1">
      <c r="A870" s="98"/>
      <c r="B870" s="98"/>
      <c r="C870" s="98"/>
      <c r="D870" s="98"/>
      <c r="E870" s="168"/>
      <c r="F870" s="168"/>
      <c r="G870" s="169"/>
      <c r="H870" s="168"/>
      <c r="I870" s="168"/>
      <c r="J870" s="168"/>
      <c r="K870" s="170"/>
      <c r="L870" s="170"/>
      <c r="M870" s="168"/>
      <c r="N870" s="168"/>
      <c r="O870" s="168"/>
      <c r="P870" s="170"/>
      <c r="Q870" s="168"/>
      <c r="R870" s="170"/>
      <c r="S870" s="168"/>
      <c r="T870" s="170"/>
      <c r="U870" s="98"/>
      <c r="V870" s="98"/>
      <c r="W870" s="98"/>
      <c r="X870" s="98"/>
      <c r="Y870" s="98"/>
      <c r="Z870" s="98"/>
    </row>
    <row r="871" spans="1:26" ht="18.75" customHeight="1">
      <c r="A871" s="98"/>
      <c r="B871" s="98"/>
      <c r="C871" s="98"/>
      <c r="D871" s="98"/>
      <c r="E871" s="168"/>
      <c r="F871" s="168"/>
      <c r="G871" s="169"/>
      <c r="H871" s="168"/>
      <c r="I871" s="168"/>
      <c r="J871" s="168"/>
      <c r="K871" s="170"/>
      <c r="L871" s="170"/>
      <c r="M871" s="168"/>
      <c r="N871" s="168"/>
      <c r="O871" s="168"/>
      <c r="P871" s="170"/>
      <c r="Q871" s="168"/>
      <c r="R871" s="170"/>
      <c r="S871" s="168"/>
      <c r="T871" s="170"/>
      <c r="U871" s="98"/>
      <c r="V871" s="98"/>
      <c r="W871" s="98"/>
      <c r="X871" s="98"/>
      <c r="Y871" s="98"/>
      <c r="Z871" s="98"/>
    </row>
    <row r="872" spans="1:26" ht="18.75" customHeight="1">
      <c r="A872" s="98"/>
      <c r="B872" s="98"/>
      <c r="C872" s="98"/>
      <c r="D872" s="98"/>
      <c r="E872" s="168"/>
      <c r="F872" s="168"/>
      <c r="G872" s="169"/>
      <c r="H872" s="168"/>
      <c r="I872" s="168"/>
      <c r="J872" s="168"/>
      <c r="K872" s="170"/>
      <c r="L872" s="170"/>
      <c r="M872" s="168"/>
      <c r="N872" s="168"/>
      <c r="O872" s="168"/>
      <c r="P872" s="170"/>
      <c r="Q872" s="168"/>
      <c r="R872" s="170"/>
      <c r="S872" s="168"/>
      <c r="T872" s="170"/>
      <c r="U872" s="98"/>
      <c r="V872" s="98"/>
      <c r="W872" s="98"/>
      <c r="X872" s="98"/>
      <c r="Y872" s="98"/>
      <c r="Z872" s="98"/>
    </row>
    <row r="873" spans="1:26" ht="18.75" customHeight="1">
      <c r="A873" s="98"/>
      <c r="B873" s="98"/>
      <c r="C873" s="98"/>
      <c r="D873" s="98"/>
      <c r="E873" s="168"/>
      <c r="F873" s="168"/>
      <c r="G873" s="169"/>
      <c r="H873" s="168"/>
      <c r="I873" s="168"/>
      <c r="J873" s="168"/>
      <c r="K873" s="170"/>
      <c r="L873" s="170"/>
      <c r="M873" s="168"/>
      <c r="N873" s="168"/>
      <c r="O873" s="168"/>
      <c r="P873" s="170"/>
      <c r="Q873" s="168"/>
      <c r="R873" s="170"/>
      <c r="S873" s="168"/>
      <c r="T873" s="170"/>
      <c r="U873" s="98"/>
      <c r="V873" s="98"/>
      <c r="W873" s="98"/>
      <c r="X873" s="98"/>
      <c r="Y873" s="98"/>
      <c r="Z873" s="98"/>
    </row>
    <row r="874" spans="1:26" ht="18.75" customHeight="1">
      <c r="A874" s="98"/>
      <c r="B874" s="98"/>
      <c r="C874" s="98"/>
      <c r="D874" s="98"/>
      <c r="E874" s="168"/>
      <c r="F874" s="168"/>
      <c r="G874" s="169"/>
      <c r="H874" s="168"/>
      <c r="I874" s="168"/>
      <c r="J874" s="168"/>
      <c r="K874" s="170"/>
      <c r="L874" s="170"/>
      <c r="M874" s="168"/>
      <c r="N874" s="168"/>
      <c r="O874" s="168"/>
      <c r="P874" s="170"/>
      <c r="Q874" s="168"/>
      <c r="R874" s="170"/>
      <c r="S874" s="168"/>
      <c r="T874" s="170"/>
      <c r="U874" s="98"/>
      <c r="V874" s="98"/>
      <c r="W874" s="98"/>
      <c r="X874" s="98"/>
      <c r="Y874" s="98"/>
      <c r="Z874" s="98"/>
    </row>
    <row r="875" spans="1:26" ht="18.75" customHeight="1">
      <c r="A875" s="98"/>
      <c r="B875" s="98"/>
      <c r="C875" s="98"/>
      <c r="D875" s="98"/>
      <c r="E875" s="168"/>
      <c r="F875" s="168"/>
      <c r="G875" s="169"/>
      <c r="H875" s="168"/>
      <c r="I875" s="168"/>
      <c r="J875" s="168"/>
      <c r="K875" s="170"/>
      <c r="L875" s="170"/>
      <c r="M875" s="168"/>
      <c r="N875" s="168"/>
      <c r="O875" s="168"/>
      <c r="P875" s="170"/>
      <c r="Q875" s="168"/>
      <c r="R875" s="170"/>
      <c r="S875" s="168"/>
      <c r="T875" s="170"/>
      <c r="U875" s="98"/>
      <c r="V875" s="98"/>
      <c r="W875" s="98"/>
      <c r="X875" s="98"/>
      <c r="Y875" s="98"/>
      <c r="Z875" s="98"/>
    </row>
    <row r="876" spans="1:26" ht="18.75" customHeight="1">
      <c r="A876" s="98"/>
      <c r="B876" s="98"/>
      <c r="C876" s="98"/>
      <c r="D876" s="98"/>
      <c r="E876" s="168"/>
      <c r="F876" s="168"/>
      <c r="G876" s="169"/>
      <c r="H876" s="168"/>
      <c r="I876" s="168"/>
      <c r="J876" s="168"/>
      <c r="K876" s="170"/>
      <c r="L876" s="170"/>
      <c r="M876" s="168"/>
      <c r="N876" s="168"/>
      <c r="O876" s="168"/>
      <c r="P876" s="170"/>
      <c r="Q876" s="168"/>
      <c r="R876" s="170"/>
      <c r="S876" s="168"/>
      <c r="T876" s="170"/>
      <c r="U876" s="98"/>
      <c r="V876" s="98"/>
      <c r="W876" s="98"/>
      <c r="X876" s="98"/>
      <c r="Y876" s="98"/>
      <c r="Z876" s="98"/>
    </row>
    <row r="877" spans="1:26" ht="18.75" customHeight="1">
      <c r="A877" s="98"/>
      <c r="B877" s="98"/>
      <c r="C877" s="98"/>
      <c r="D877" s="98"/>
      <c r="E877" s="168"/>
      <c r="F877" s="168"/>
      <c r="G877" s="169"/>
      <c r="H877" s="168"/>
      <c r="I877" s="168"/>
      <c r="J877" s="168"/>
      <c r="K877" s="170"/>
      <c r="L877" s="170"/>
      <c r="M877" s="168"/>
      <c r="N877" s="168"/>
      <c r="O877" s="168"/>
      <c r="P877" s="170"/>
      <c r="Q877" s="168"/>
      <c r="R877" s="170"/>
      <c r="S877" s="168"/>
      <c r="T877" s="170"/>
      <c r="U877" s="98"/>
      <c r="V877" s="98"/>
      <c r="W877" s="98"/>
      <c r="X877" s="98"/>
      <c r="Y877" s="98"/>
      <c r="Z877" s="98"/>
    </row>
    <row r="878" spans="1:26" ht="18.75" customHeight="1">
      <c r="A878" s="98"/>
      <c r="B878" s="98"/>
      <c r="C878" s="98"/>
      <c r="D878" s="98"/>
      <c r="E878" s="168"/>
      <c r="F878" s="168"/>
      <c r="G878" s="169"/>
      <c r="H878" s="168"/>
      <c r="I878" s="168"/>
      <c r="J878" s="168"/>
      <c r="K878" s="170"/>
      <c r="L878" s="170"/>
      <c r="M878" s="168"/>
      <c r="N878" s="168"/>
      <c r="O878" s="168"/>
      <c r="P878" s="170"/>
      <c r="Q878" s="168"/>
      <c r="R878" s="170"/>
      <c r="S878" s="168"/>
      <c r="T878" s="170"/>
      <c r="U878" s="98"/>
      <c r="V878" s="98"/>
      <c r="W878" s="98"/>
      <c r="X878" s="98"/>
      <c r="Y878" s="98"/>
      <c r="Z878" s="98"/>
    </row>
    <row r="879" spans="1:26" ht="18.75" customHeight="1">
      <c r="A879" s="98"/>
      <c r="B879" s="98"/>
      <c r="C879" s="98"/>
      <c r="D879" s="98"/>
      <c r="E879" s="168"/>
      <c r="F879" s="168"/>
      <c r="G879" s="169"/>
      <c r="H879" s="168"/>
      <c r="I879" s="168"/>
      <c r="J879" s="168"/>
      <c r="K879" s="170"/>
      <c r="L879" s="170"/>
      <c r="M879" s="168"/>
      <c r="N879" s="168"/>
      <c r="O879" s="168"/>
      <c r="P879" s="170"/>
      <c r="Q879" s="168"/>
      <c r="R879" s="170"/>
      <c r="S879" s="168"/>
      <c r="T879" s="170"/>
      <c r="U879" s="98"/>
      <c r="V879" s="98"/>
      <c r="W879" s="98"/>
      <c r="X879" s="98"/>
      <c r="Y879" s="98"/>
      <c r="Z879" s="98"/>
    </row>
    <row r="880" spans="1:26" ht="18.75" customHeight="1">
      <c r="A880" s="98"/>
      <c r="B880" s="98"/>
      <c r="C880" s="98"/>
      <c r="D880" s="98"/>
      <c r="E880" s="168"/>
      <c r="F880" s="168"/>
      <c r="G880" s="169"/>
      <c r="H880" s="168"/>
      <c r="I880" s="168"/>
      <c r="J880" s="168"/>
      <c r="K880" s="170"/>
      <c r="L880" s="170"/>
      <c r="M880" s="168"/>
      <c r="N880" s="168"/>
      <c r="O880" s="168"/>
      <c r="P880" s="170"/>
      <c r="Q880" s="168"/>
      <c r="R880" s="170"/>
      <c r="S880" s="168"/>
      <c r="T880" s="170"/>
      <c r="U880" s="98"/>
      <c r="V880" s="98"/>
      <c r="W880" s="98"/>
      <c r="X880" s="98"/>
      <c r="Y880" s="98"/>
      <c r="Z880" s="98"/>
    </row>
    <row r="881" spans="1:26" ht="18.75" customHeight="1">
      <c r="A881" s="98"/>
      <c r="B881" s="98"/>
      <c r="C881" s="98"/>
      <c r="D881" s="98"/>
      <c r="E881" s="168"/>
      <c r="F881" s="168"/>
      <c r="G881" s="169"/>
      <c r="H881" s="168"/>
      <c r="I881" s="168"/>
      <c r="J881" s="168"/>
      <c r="K881" s="170"/>
      <c r="L881" s="170"/>
      <c r="M881" s="168"/>
      <c r="N881" s="168"/>
      <c r="O881" s="168"/>
      <c r="P881" s="170"/>
      <c r="Q881" s="168"/>
      <c r="R881" s="170"/>
      <c r="S881" s="168"/>
      <c r="T881" s="170"/>
      <c r="U881" s="98"/>
      <c r="V881" s="98"/>
      <c r="W881" s="98"/>
      <c r="X881" s="98"/>
      <c r="Y881" s="98"/>
      <c r="Z881" s="98"/>
    </row>
    <row r="882" spans="1:26" ht="18.75" customHeight="1">
      <c r="A882" s="98"/>
      <c r="B882" s="98"/>
      <c r="C882" s="98"/>
      <c r="D882" s="98"/>
      <c r="E882" s="168"/>
      <c r="F882" s="168"/>
      <c r="G882" s="169"/>
      <c r="H882" s="168"/>
      <c r="I882" s="168"/>
      <c r="J882" s="168"/>
      <c r="K882" s="170"/>
      <c r="L882" s="170"/>
      <c r="M882" s="168"/>
      <c r="N882" s="168"/>
      <c r="O882" s="168"/>
      <c r="P882" s="170"/>
      <c r="Q882" s="168"/>
      <c r="R882" s="170"/>
      <c r="S882" s="168"/>
      <c r="T882" s="170"/>
      <c r="U882" s="98"/>
      <c r="V882" s="98"/>
      <c r="W882" s="98"/>
      <c r="X882" s="98"/>
      <c r="Y882" s="98"/>
      <c r="Z882" s="98"/>
    </row>
    <row r="883" spans="1:26" ht="18.75" customHeight="1">
      <c r="A883" s="98"/>
      <c r="B883" s="98"/>
      <c r="C883" s="98"/>
      <c r="D883" s="98"/>
      <c r="E883" s="168"/>
      <c r="F883" s="168"/>
      <c r="G883" s="169"/>
      <c r="H883" s="168"/>
      <c r="I883" s="168"/>
      <c r="J883" s="168"/>
      <c r="K883" s="170"/>
      <c r="L883" s="170"/>
      <c r="M883" s="168"/>
      <c r="N883" s="168"/>
      <c r="O883" s="168"/>
      <c r="P883" s="170"/>
      <c r="Q883" s="168"/>
      <c r="R883" s="170"/>
      <c r="S883" s="168"/>
      <c r="T883" s="170"/>
      <c r="U883" s="98"/>
      <c r="V883" s="98"/>
      <c r="W883" s="98"/>
      <c r="X883" s="98"/>
      <c r="Y883" s="98"/>
      <c r="Z883" s="98"/>
    </row>
    <row r="884" spans="1:26" ht="18.75" customHeight="1">
      <c r="A884" s="98"/>
      <c r="B884" s="98"/>
      <c r="C884" s="98"/>
      <c r="D884" s="98"/>
      <c r="E884" s="168"/>
      <c r="F884" s="168"/>
      <c r="G884" s="169"/>
      <c r="H884" s="168"/>
      <c r="I884" s="168"/>
      <c r="J884" s="168"/>
      <c r="K884" s="170"/>
      <c r="L884" s="170"/>
      <c r="M884" s="168"/>
      <c r="N884" s="168"/>
      <c r="O884" s="168"/>
      <c r="P884" s="170"/>
      <c r="Q884" s="168"/>
      <c r="R884" s="170"/>
      <c r="S884" s="168"/>
      <c r="T884" s="170"/>
      <c r="U884" s="98"/>
      <c r="V884" s="98"/>
      <c r="W884" s="98"/>
      <c r="X884" s="98"/>
      <c r="Y884" s="98"/>
      <c r="Z884" s="98"/>
    </row>
    <row r="885" spans="1:26" ht="18.75" customHeight="1">
      <c r="A885" s="98"/>
      <c r="B885" s="98"/>
      <c r="C885" s="98"/>
      <c r="D885" s="98"/>
      <c r="E885" s="168"/>
      <c r="F885" s="168"/>
      <c r="G885" s="169"/>
      <c r="H885" s="168"/>
      <c r="I885" s="168"/>
      <c r="J885" s="168"/>
      <c r="K885" s="170"/>
      <c r="L885" s="170"/>
      <c r="M885" s="168"/>
      <c r="N885" s="168"/>
      <c r="O885" s="168"/>
      <c r="P885" s="170"/>
      <c r="Q885" s="168"/>
      <c r="R885" s="170"/>
      <c r="S885" s="168"/>
      <c r="T885" s="170"/>
      <c r="U885" s="98"/>
      <c r="V885" s="98"/>
      <c r="W885" s="98"/>
      <c r="X885" s="98"/>
      <c r="Y885" s="98"/>
      <c r="Z885" s="98"/>
    </row>
    <row r="886" spans="1:26" ht="18.75" customHeight="1">
      <c r="A886" s="98"/>
      <c r="B886" s="98"/>
      <c r="C886" s="98"/>
      <c r="D886" s="98"/>
      <c r="E886" s="168"/>
      <c r="F886" s="168"/>
      <c r="G886" s="169"/>
      <c r="H886" s="168"/>
      <c r="I886" s="168"/>
      <c r="J886" s="168"/>
      <c r="K886" s="170"/>
      <c r="L886" s="170"/>
      <c r="M886" s="168"/>
      <c r="N886" s="168"/>
      <c r="O886" s="168"/>
      <c r="P886" s="170"/>
      <c r="Q886" s="168"/>
      <c r="R886" s="170"/>
      <c r="S886" s="168"/>
      <c r="T886" s="170"/>
      <c r="U886" s="98"/>
      <c r="V886" s="98"/>
      <c r="W886" s="98"/>
      <c r="X886" s="98"/>
      <c r="Y886" s="98"/>
      <c r="Z886" s="98"/>
    </row>
    <row r="887" spans="1:26" ht="18.75" customHeight="1">
      <c r="A887" s="98"/>
      <c r="B887" s="98"/>
      <c r="C887" s="98"/>
      <c r="D887" s="98"/>
      <c r="E887" s="168"/>
      <c r="F887" s="168"/>
      <c r="G887" s="169"/>
      <c r="H887" s="168"/>
      <c r="I887" s="168"/>
      <c r="J887" s="168"/>
      <c r="K887" s="170"/>
      <c r="L887" s="170"/>
      <c r="M887" s="168"/>
      <c r="N887" s="168"/>
      <c r="O887" s="168"/>
      <c r="P887" s="170"/>
      <c r="Q887" s="168"/>
      <c r="R887" s="170"/>
      <c r="S887" s="168"/>
      <c r="T887" s="170"/>
      <c r="U887" s="98"/>
      <c r="V887" s="98"/>
      <c r="W887" s="98"/>
      <c r="X887" s="98"/>
      <c r="Y887" s="98"/>
      <c r="Z887" s="98"/>
    </row>
    <row r="888" spans="1:26" ht="18.75" customHeight="1">
      <c r="A888" s="98"/>
      <c r="B888" s="98"/>
      <c r="C888" s="98"/>
      <c r="D888" s="98"/>
      <c r="E888" s="168"/>
      <c r="F888" s="168"/>
      <c r="G888" s="169"/>
      <c r="H888" s="168"/>
      <c r="I888" s="168"/>
      <c r="J888" s="168"/>
      <c r="K888" s="170"/>
      <c r="L888" s="170"/>
      <c r="M888" s="168"/>
      <c r="N888" s="168"/>
      <c r="O888" s="168"/>
      <c r="P888" s="170"/>
      <c r="Q888" s="168"/>
      <c r="R888" s="170"/>
      <c r="S888" s="168"/>
      <c r="T888" s="170"/>
      <c r="U888" s="98"/>
      <c r="V888" s="98"/>
      <c r="W888" s="98"/>
      <c r="X888" s="98"/>
      <c r="Y888" s="98"/>
      <c r="Z888" s="98"/>
    </row>
    <row r="889" spans="1:26" ht="18.75" customHeight="1">
      <c r="A889" s="98"/>
      <c r="B889" s="98"/>
      <c r="C889" s="98"/>
      <c r="D889" s="98"/>
      <c r="E889" s="168"/>
      <c r="F889" s="168"/>
      <c r="G889" s="169"/>
      <c r="H889" s="168"/>
      <c r="I889" s="168"/>
      <c r="J889" s="168"/>
      <c r="K889" s="170"/>
      <c r="L889" s="170"/>
      <c r="M889" s="168"/>
      <c r="N889" s="168"/>
      <c r="O889" s="168"/>
      <c r="P889" s="170"/>
      <c r="Q889" s="168"/>
      <c r="R889" s="170"/>
      <c r="S889" s="168"/>
      <c r="T889" s="170"/>
      <c r="U889" s="98"/>
      <c r="V889" s="98"/>
      <c r="W889" s="98"/>
      <c r="X889" s="98"/>
      <c r="Y889" s="98"/>
      <c r="Z889" s="98"/>
    </row>
    <row r="890" spans="1:26" ht="18.75" customHeight="1">
      <c r="A890" s="98"/>
      <c r="B890" s="98"/>
      <c r="C890" s="98"/>
      <c r="D890" s="98"/>
      <c r="E890" s="168"/>
      <c r="F890" s="168"/>
      <c r="G890" s="169"/>
      <c r="H890" s="168"/>
      <c r="I890" s="168"/>
      <c r="J890" s="168"/>
      <c r="K890" s="170"/>
      <c r="L890" s="170"/>
      <c r="M890" s="168"/>
      <c r="N890" s="168"/>
      <c r="O890" s="168"/>
      <c r="P890" s="170"/>
      <c r="Q890" s="168"/>
      <c r="R890" s="170"/>
      <c r="S890" s="168"/>
      <c r="T890" s="170"/>
      <c r="U890" s="98"/>
      <c r="V890" s="98"/>
      <c r="W890" s="98"/>
      <c r="X890" s="98"/>
      <c r="Y890" s="98"/>
      <c r="Z890" s="98"/>
    </row>
    <row r="891" spans="1:26" ht="18.75" customHeight="1">
      <c r="A891" s="98"/>
      <c r="B891" s="98"/>
      <c r="C891" s="98"/>
      <c r="D891" s="98"/>
      <c r="E891" s="168"/>
      <c r="F891" s="168"/>
      <c r="G891" s="169"/>
      <c r="H891" s="168"/>
      <c r="I891" s="168"/>
      <c r="J891" s="168"/>
      <c r="K891" s="170"/>
      <c r="L891" s="170"/>
      <c r="M891" s="168"/>
      <c r="N891" s="168"/>
      <c r="O891" s="168"/>
      <c r="P891" s="170"/>
      <c r="Q891" s="168"/>
      <c r="R891" s="170"/>
      <c r="S891" s="168"/>
      <c r="T891" s="170"/>
      <c r="U891" s="98"/>
      <c r="V891" s="98"/>
      <c r="W891" s="98"/>
      <c r="X891" s="98"/>
      <c r="Y891" s="98"/>
      <c r="Z891" s="98"/>
    </row>
    <row r="892" spans="1:26" ht="18.75" customHeight="1">
      <c r="A892" s="98"/>
      <c r="B892" s="98"/>
      <c r="C892" s="98"/>
      <c r="D892" s="98"/>
      <c r="E892" s="168"/>
      <c r="F892" s="168"/>
      <c r="G892" s="169"/>
      <c r="H892" s="168"/>
      <c r="I892" s="168"/>
      <c r="J892" s="168"/>
      <c r="K892" s="170"/>
      <c r="L892" s="170"/>
      <c r="M892" s="168"/>
      <c r="N892" s="168"/>
      <c r="O892" s="168"/>
      <c r="P892" s="170"/>
      <c r="Q892" s="168"/>
      <c r="R892" s="170"/>
      <c r="S892" s="168"/>
      <c r="T892" s="170"/>
      <c r="U892" s="98"/>
      <c r="V892" s="98"/>
      <c r="W892" s="98"/>
      <c r="X892" s="98"/>
      <c r="Y892" s="98"/>
      <c r="Z892" s="98"/>
    </row>
    <row r="893" spans="1:26" ht="18.75" customHeight="1">
      <c r="A893" s="98"/>
      <c r="B893" s="98"/>
      <c r="C893" s="98"/>
      <c r="D893" s="98"/>
      <c r="E893" s="168"/>
      <c r="F893" s="168"/>
      <c r="G893" s="169"/>
      <c r="H893" s="168"/>
      <c r="I893" s="168"/>
      <c r="J893" s="168"/>
      <c r="K893" s="170"/>
      <c r="L893" s="170"/>
      <c r="M893" s="168"/>
      <c r="N893" s="168"/>
      <c r="O893" s="168"/>
      <c r="P893" s="170"/>
      <c r="Q893" s="168"/>
      <c r="R893" s="170"/>
      <c r="S893" s="168"/>
      <c r="T893" s="170"/>
      <c r="U893" s="98"/>
      <c r="V893" s="98"/>
      <c r="W893" s="98"/>
      <c r="X893" s="98"/>
      <c r="Y893" s="98"/>
      <c r="Z893" s="98"/>
    </row>
    <row r="894" spans="1:26" ht="18.75" customHeight="1">
      <c r="A894" s="98"/>
      <c r="B894" s="98"/>
      <c r="C894" s="98"/>
      <c r="D894" s="98"/>
      <c r="E894" s="168"/>
      <c r="F894" s="168"/>
      <c r="G894" s="169"/>
      <c r="H894" s="168"/>
      <c r="I894" s="168"/>
      <c r="J894" s="168"/>
      <c r="K894" s="170"/>
      <c r="L894" s="170"/>
      <c r="M894" s="168"/>
      <c r="N894" s="168"/>
      <c r="O894" s="168"/>
      <c r="P894" s="170"/>
      <c r="Q894" s="168"/>
      <c r="R894" s="170"/>
      <c r="S894" s="168"/>
      <c r="T894" s="170"/>
      <c r="U894" s="98"/>
      <c r="V894" s="98"/>
      <c r="W894" s="98"/>
      <c r="X894" s="98"/>
      <c r="Y894" s="98"/>
      <c r="Z894" s="98"/>
    </row>
    <row r="895" spans="1:26" ht="18.75" customHeight="1">
      <c r="A895" s="98"/>
      <c r="B895" s="98"/>
      <c r="C895" s="98"/>
      <c r="D895" s="98"/>
      <c r="E895" s="168"/>
      <c r="F895" s="168"/>
      <c r="G895" s="169"/>
      <c r="H895" s="168"/>
      <c r="I895" s="168"/>
      <c r="J895" s="168"/>
      <c r="K895" s="170"/>
      <c r="L895" s="170"/>
      <c r="M895" s="168"/>
      <c r="N895" s="168"/>
      <c r="O895" s="168"/>
      <c r="P895" s="170"/>
      <c r="Q895" s="168"/>
      <c r="R895" s="170"/>
      <c r="S895" s="168"/>
      <c r="T895" s="170"/>
      <c r="U895" s="98"/>
      <c r="V895" s="98"/>
      <c r="W895" s="98"/>
      <c r="X895" s="98"/>
      <c r="Y895" s="98"/>
      <c r="Z895" s="98"/>
    </row>
    <row r="896" spans="1:26" ht="18.75" customHeight="1">
      <c r="A896" s="98"/>
      <c r="B896" s="98"/>
      <c r="C896" s="98"/>
      <c r="D896" s="98"/>
      <c r="E896" s="168"/>
      <c r="F896" s="168"/>
      <c r="G896" s="169"/>
      <c r="H896" s="168"/>
      <c r="I896" s="168"/>
      <c r="J896" s="168"/>
      <c r="K896" s="170"/>
      <c r="L896" s="170"/>
      <c r="M896" s="168"/>
      <c r="N896" s="168"/>
      <c r="O896" s="168"/>
      <c r="P896" s="170"/>
      <c r="Q896" s="168"/>
      <c r="R896" s="170"/>
      <c r="S896" s="168"/>
      <c r="T896" s="170"/>
      <c r="U896" s="98"/>
      <c r="V896" s="98"/>
      <c r="W896" s="98"/>
      <c r="X896" s="98"/>
      <c r="Y896" s="98"/>
      <c r="Z896" s="98"/>
    </row>
    <row r="897" spans="1:26" ht="18.75" customHeight="1">
      <c r="A897" s="98"/>
      <c r="B897" s="98"/>
      <c r="C897" s="98"/>
      <c r="D897" s="98"/>
      <c r="E897" s="168"/>
      <c r="F897" s="168"/>
      <c r="G897" s="169"/>
      <c r="H897" s="168"/>
      <c r="I897" s="168"/>
      <c r="J897" s="168"/>
      <c r="K897" s="170"/>
      <c r="L897" s="170"/>
      <c r="M897" s="168"/>
      <c r="N897" s="168"/>
      <c r="O897" s="168"/>
      <c r="P897" s="170"/>
      <c r="Q897" s="168"/>
      <c r="R897" s="170"/>
      <c r="S897" s="168"/>
      <c r="T897" s="170"/>
      <c r="U897" s="98"/>
      <c r="V897" s="98"/>
      <c r="W897" s="98"/>
      <c r="X897" s="98"/>
      <c r="Y897" s="98"/>
      <c r="Z897" s="98"/>
    </row>
    <row r="898" spans="1:26" ht="18.75" customHeight="1">
      <c r="A898" s="98"/>
      <c r="B898" s="98"/>
      <c r="C898" s="98"/>
      <c r="D898" s="98"/>
      <c r="E898" s="168"/>
      <c r="F898" s="168"/>
      <c r="G898" s="169"/>
      <c r="H898" s="168"/>
      <c r="I898" s="168"/>
      <c r="J898" s="168"/>
      <c r="K898" s="170"/>
      <c r="L898" s="170"/>
      <c r="M898" s="168"/>
      <c r="N898" s="168"/>
      <c r="O898" s="168"/>
      <c r="P898" s="170"/>
      <c r="Q898" s="168"/>
      <c r="R898" s="170"/>
      <c r="S898" s="168"/>
      <c r="T898" s="170"/>
      <c r="U898" s="98"/>
      <c r="V898" s="98"/>
      <c r="W898" s="98"/>
      <c r="X898" s="98"/>
      <c r="Y898" s="98"/>
      <c r="Z898" s="98"/>
    </row>
    <row r="899" spans="1:26" ht="18.75" customHeight="1">
      <c r="A899" s="98"/>
      <c r="B899" s="98"/>
      <c r="C899" s="98"/>
      <c r="D899" s="98"/>
      <c r="E899" s="168"/>
      <c r="F899" s="168"/>
      <c r="G899" s="169"/>
      <c r="H899" s="168"/>
      <c r="I899" s="168"/>
      <c r="J899" s="168"/>
      <c r="K899" s="170"/>
      <c r="L899" s="170"/>
      <c r="M899" s="168"/>
      <c r="N899" s="168"/>
      <c r="O899" s="168"/>
      <c r="P899" s="170"/>
      <c r="Q899" s="168"/>
      <c r="R899" s="170"/>
      <c r="S899" s="168"/>
      <c r="T899" s="170"/>
      <c r="U899" s="98"/>
      <c r="V899" s="98"/>
      <c r="W899" s="98"/>
      <c r="X899" s="98"/>
      <c r="Y899" s="98"/>
      <c r="Z899" s="98"/>
    </row>
    <row r="900" spans="1:26" ht="18.75" customHeight="1">
      <c r="A900" s="98"/>
      <c r="B900" s="98"/>
      <c r="C900" s="98"/>
      <c r="D900" s="98"/>
      <c r="E900" s="168"/>
      <c r="F900" s="168"/>
      <c r="G900" s="169"/>
      <c r="H900" s="168"/>
      <c r="I900" s="168"/>
      <c r="J900" s="168"/>
      <c r="K900" s="170"/>
      <c r="L900" s="170"/>
      <c r="M900" s="168"/>
      <c r="N900" s="168"/>
      <c r="O900" s="168"/>
      <c r="P900" s="170"/>
      <c r="Q900" s="168"/>
      <c r="R900" s="170"/>
      <c r="S900" s="168"/>
      <c r="T900" s="170"/>
      <c r="U900" s="98"/>
      <c r="V900" s="98"/>
      <c r="W900" s="98"/>
      <c r="X900" s="98"/>
      <c r="Y900" s="98"/>
      <c r="Z900" s="98"/>
    </row>
    <row r="901" spans="1:26" ht="18.75" customHeight="1">
      <c r="A901" s="98"/>
      <c r="B901" s="98"/>
      <c r="C901" s="98"/>
      <c r="D901" s="98"/>
      <c r="E901" s="168"/>
      <c r="F901" s="168"/>
      <c r="G901" s="169"/>
      <c r="H901" s="168"/>
      <c r="I901" s="168"/>
      <c r="J901" s="168"/>
      <c r="K901" s="170"/>
      <c r="L901" s="170"/>
      <c r="M901" s="168"/>
      <c r="N901" s="168"/>
      <c r="O901" s="168"/>
      <c r="P901" s="170"/>
      <c r="Q901" s="168"/>
      <c r="R901" s="170"/>
      <c r="S901" s="168"/>
      <c r="T901" s="170"/>
      <c r="U901" s="98"/>
      <c r="V901" s="98"/>
      <c r="W901" s="98"/>
      <c r="X901" s="98"/>
      <c r="Y901" s="98"/>
      <c r="Z901" s="98"/>
    </row>
    <row r="902" spans="1:26" ht="18.75" customHeight="1">
      <c r="A902" s="98"/>
      <c r="B902" s="98"/>
      <c r="C902" s="98"/>
      <c r="D902" s="98"/>
      <c r="E902" s="168"/>
      <c r="F902" s="168"/>
      <c r="G902" s="169"/>
      <c r="H902" s="168"/>
      <c r="I902" s="168"/>
      <c r="J902" s="168"/>
      <c r="K902" s="170"/>
      <c r="L902" s="170"/>
      <c r="M902" s="168"/>
      <c r="N902" s="168"/>
      <c r="O902" s="168"/>
      <c r="P902" s="170"/>
      <c r="Q902" s="168"/>
      <c r="R902" s="170"/>
      <c r="S902" s="168"/>
      <c r="T902" s="170"/>
      <c r="U902" s="98"/>
      <c r="V902" s="98"/>
      <c r="W902" s="98"/>
      <c r="X902" s="98"/>
      <c r="Y902" s="98"/>
      <c r="Z902" s="98"/>
    </row>
    <row r="903" spans="1:26" ht="18.75" customHeight="1">
      <c r="A903" s="98"/>
      <c r="B903" s="98"/>
      <c r="C903" s="98"/>
      <c r="D903" s="98"/>
      <c r="E903" s="168"/>
      <c r="F903" s="168"/>
      <c r="G903" s="169"/>
      <c r="H903" s="168"/>
      <c r="I903" s="168"/>
      <c r="J903" s="168"/>
      <c r="K903" s="170"/>
      <c r="L903" s="170"/>
      <c r="M903" s="168"/>
      <c r="N903" s="168"/>
      <c r="O903" s="168"/>
      <c r="P903" s="170"/>
      <c r="Q903" s="168"/>
      <c r="R903" s="170"/>
      <c r="S903" s="168"/>
      <c r="T903" s="170"/>
      <c r="U903" s="98"/>
      <c r="V903" s="98"/>
      <c r="W903" s="98"/>
      <c r="X903" s="98"/>
      <c r="Y903" s="98"/>
      <c r="Z903" s="98"/>
    </row>
    <row r="904" spans="1:26" ht="18.75" customHeight="1">
      <c r="A904" s="98"/>
      <c r="B904" s="98"/>
      <c r="C904" s="98"/>
      <c r="D904" s="98"/>
      <c r="E904" s="168"/>
      <c r="F904" s="168"/>
      <c r="G904" s="169"/>
      <c r="H904" s="168"/>
      <c r="I904" s="168"/>
      <c r="J904" s="168"/>
      <c r="K904" s="170"/>
      <c r="L904" s="170"/>
      <c r="M904" s="168"/>
      <c r="N904" s="168"/>
      <c r="O904" s="168"/>
      <c r="P904" s="170"/>
      <c r="Q904" s="168"/>
      <c r="R904" s="170"/>
      <c r="S904" s="168"/>
      <c r="T904" s="170"/>
      <c r="U904" s="98"/>
      <c r="V904" s="98"/>
      <c r="W904" s="98"/>
      <c r="X904" s="98"/>
      <c r="Y904" s="98"/>
      <c r="Z904" s="98"/>
    </row>
    <row r="905" spans="1:26" ht="18.75" customHeight="1">
      <c r="A905" s="98"/>
      <c r="B905" s="98"/>
      <c r="C905" s="98"/>
      <c r="D905" s="98"/>
      <c r="E905" s="168"/>
      <c r="F905" s="168"/>
      <c r="G905" s="169"/>
      <c r="H905" s="168"/>
      <c r="I905" s="168"/>
      <c r="J905" s="168"/>
      <c r="K905" s="170"/>
      <c r="L905" s="170"/>
      <c r="M905" s="168"/>
      <c r="N905" s="168"/>
      <c r="O905" s="168"/>
      <c r="P905" s="170"/>
      <c r="Q905" s="168"/>
      <c r="R905" s="170"/>
      <c r="S905" s="168"/>
      <c r="T905" s="170"/>
      <c r="U905" s="98"/>
      <c r="V905" s="98"/>
      <c r="W905" s="98"/>
      <c r="X905" s="98"/>
      <c r="Y905" s="98"/>
      <c r="Z905" s="98"/>
    </row>
    <row r="906" spans="1:26" ht="18.75" customHeight="1">
      <c r="A906" s="98"/>
      <c r="B906" s="98"/>
      <c r="C906" s="98"/>
      <c r="D906" s="98"/>
      <c r="E906" s="168"/>
      <c r="F906" s="168"/>
      <c r="G906" s="169"/>
      <c r="H906" s="168"/>
      <c r="I906" s="168"/>
      <c r="J906" s="168"/>
      <c r="K906" s="170"/>
      <c r="L906" s="170"/>
      <c r="M906" s="168"/>
      <c r="N906" s="168"/>
      <c r="O906" s="168"/>
      <c r="P906" s="170"/>
      <c r="Q906" s="168"/>
      <c r="R906" s="170"/>
      <c r="S906" s="168"/>
      <c r="T906" s="170"/>
      <c r="U906" s="98"/>
      <c r="V906" s="98"/>
      <c r="W906" s="98"/>
      <c r="X906" s="98"/>
      <c r="Y906" s="98"/>
      <c r="Z906" s="98"/>
    </row>
    <row r="907" spans="1:26" ht="18.75" customHeight="1">
      <c r="A907" s="98"/>
      <c r="B907" s="98"/>
      <c r="C907" s="98"/>
      <c r="D907" s="98"/>
      <c r="E907" s="168"/>
      <c r="F907" s="168"/>
      <c r="G907" s="169"/>
      <c r="H907" s="168"/>
      <c r="I907" s="168"/>
      <c r="J907" s="168"/>
      <c r="K907" s="170"/>
      <c r="L907" s="170"/>
      <c r="M907" s="168"/>
      <c r="N907" s="168"/>
      <c r="O907" s="168"/>
      <c r="P907" s="170"/>
      <c r="Q907" s="168"/>
      <c r="R907" s="170"/>
      <c r="S907" s="168"/>
      <c r="T907" s="170"/>
      <c r="U907" s="98"/>
      <c r="V907" s="98"/>
      <c r="W907" s="98"/>
      <c r="X907" s="98"/>
      <c r="Y907" s="98"/>
      <c r="Z907" s="98"/>
    </row>
    <row r="908" spans="1:26" ht="18.75" customHeight="1">
      <c r="A908" s="98"/>
      <c r="B908" s="98"/>
      <c r="C908" s="98"/>
      <c r="D908" s="98"/>
      <c r="E908" s="168"/>
      <c r="F908" s="168"/>
      <c r="G908" s="169"/>
      <c r="H908" s="168"/>
      <c r="I908" s="168"/>
      <c r="J908" s="168"/>
      <c r="K908" s="170"/>
      <c r="L908" s="170"/>
      <c r="M908" s="168"/>
      <c r="N908" s="168"/>
      <c r="O908" s="168"/>
      <c r="P908" s="170"/>
      <c r="Q908" s="168"/>
      <c r="R908" s="170"/>
      <c r="S908" s="168"/>
      <c r="T908" s="170"/>
      <c r="U908" s="98"/>
      <c r="V908" s="98"/>
      <c r="W908" s="98"/>
      <c r="X908" s="98"/>
      <c r="Y908" s="98"/>
      <c r="Z908" s="98"/>
    </row>
    <row r="909" spans="1:26" ht="18.75" customHeight="1">
      <c r="A909" s="98"/>
      <c r="B909" s="98"/>
      <c r="C909" s="98"/>
      <c r="D909" s="98"/>
      <c r="E909" s="168"/>
      <c r="F909" s="168"/>
      <c r="G909" s="169"/>
      <c r="H909" s="168"/>
      <c r="I909" s="168"/>
      <c r="J909" s="168"/>
      <c r="K909" s="170"/>
      <c r="L909" s="170"/>
      <c r="M909" s="168"/>
      <c r="N909" s="168"/>
      <c r="O909" s="168"/>
      <c r="P909" s="170"/>
      <c r="Q909" s="168"/>
      <c r="R909" s="170"/>
      <c r="S909" s="168"/>
      <c r="T909" s="170"/>
      <c r="U909" s="98"/>
      <c r="V909" s="98"/>
      <c r="W909" s="98"/>
      <c r="X909" s="98"/>
      <c r="Y909" s="98"/>
      <c r="Z909" s="98"/>
    </row>
    <row r="910" spans="1:26" ht="18.75" customHeight="1">
      <c r="A910" s="98"/>
      <c r="B910" s="98"/>
      <c r="C910" s="98"/>
      <c r="D910" s="98"/>
      <c r="E910" s="168"/>
      <c r="F910" s="168"/>
      <c r="G910" s="169"/>
      <c r="H910" s="168"/>
      <c r="I910" s="168"/>
      <c r="J910" s="168"/>
      <c r="K910" s="170"/>
      <c r="L910" s="170"/>
      <c r="M910" s="168"/>
      <c r="N910" s="168"/>
      <c r="O910" s="168"/>
      <c r="P910" s="170"/>
      <c r="Q910" s="168"/>
      <c r="R910" s="170"/>
      <c r="S910" s="168"/>
      <c r="T910" s="170"/>
      <c r="U910" s="98"/>
      <c r="V910" s="98"/>
      <c r="W910" s="98"/>
      <c r="X910" s="98"/>
      <c r="Y910" s="98"/>
      <c r="Z910" s="98"/>
    </row>
    <row r="911" spans="1:26" ht="18.75" customHeight="1">
      <c r="A911" s="98"/>
      <c r="B911" s="98"/>
      <c r="C911" s="98"/>
      <c r="D911" s="98"/>
      <c r="E911" s="168"/>
      <c r="F911" s="168"/>
      <c r="G911" s="169"/>
      <c r="H911" s="168"/>
      <c r="I911" s="168"/>
      <c r="J911" s="168"/>
      <c r="K911" s="170"/>
      <c r="L911" s="170"/>
      <c r="M911" s="168"/>
      <c r="N911" s="168"/>
      <c r="O911" s="168"/>
      <c r="P911" s="170"/>
      <c r="Q911" s="168"/>
      <c r="R911" s="170"/>
      <c r="S911" s="168"/>
      <c r="T911" s="170"/>
      <c r="U911" s="98"/>
      <c r="V911" s="98"/>
      <c r="W911" s="98"/>
      <c r="X911" s="98"/>
      <c r="Y911" s="98"/>
      <c r="Z911" s="98"/>
    </row>
    <row r="912" spans="1:26" ht="18.75" customHeight="1">
      <c r="A912" s="98"/>
      <c r="B912" s="98"/>
      <c r="C912" s="98"/>
      <c r="D912" s="98"/>
      <c r="E912" s="168"/>
      <c r="F912" s="168"/>
      <c r="G912" s="169"/>
      <c r="H912" s="168"/>
      <c r="I912" s="168"/>
      <c r="J912" s="168"/>
      <c r="K912" s="170"/>
      <c r="L912" s="170"/>
      <c r="M912" s="168"/>
      <c r="N912" s="168"/>
      <c r="O912" s="168"/>
      <c r="P912" s="170"/>
      <c r="Q912" s="168"/>
      <c r="R912" s="170"/>
      <c r="S912" s="168"/>
      <c r="T912" s="170"/>
      <c r="U912" s="98"/>
      <c r="V912" s="98"/>
      <c r="W912" s="98"/>
      <c r="X912" s="98"/>
      <c r="Y912" s="98"/>
      <c r="Z912" s="98"/>
    </row>
    <row r="913" spans="1:26" ht="18.75" customHeight="1">
      <c r="A913" s="98"/>
      <c r="B913" s="98"/>
      <c r="C913" s="98"/>
      <c r="D913" s="98"/>
      <c r="E913" s="168"/>
      <c r="F913" s="168"/>
      <c r="G913" s="169"/>
      <c r="H913" s="168"/>
      <c r="I913" s="168"/>
      <c r="J913" s="168"/>
      <c r="K913" s="170"/>
      <c r="L913" s="170"/>
      <c r="M913" s="168"/>
      <c r="N913" s="168"/>
      <c r="O913" s="168"/>
      <c r="P913" s="170"/>
      <c r="Q913" s="168"/>
      <c r="R913" s="170"/>
      <c r="S913" s="168"/>
      <c r="T913" s="170"/>
      <c r="U913" s="98"/>
      <c r="V913" s="98"/>
      <c r="W913" s="98"/>
      <c r="X913" s="98"/>
      <c r="Y913" s="98"/>
      <c r="Z913" s="98"/>
    </row>
    <row r="914" spans="1:26" ht="18.75" customHeight="1">
      <c r="A914" s="98"/>
      <c r="B914" s="98"/>
      <c r="C914" s="98"/>
      <c r="D914" s="98"/>
      <c r="E914" s="168"/>
      <c r="F914" s="168"/>
      <c r="G914" s="169"/>
      <c r="H914" s="168"/>
      <c r="I914" s="168"/>
      <c r="J914" s="168"/>
      <c r="K914" s="170"/>
      <c r="L914" s="170"/>
      <c r="M914" s="168"/>
      <c r="N914" s="168"/>
      <c r="O914" s="168"/>
      <c r="P914" s="170"/>
      <c r="Q914" s="168"/>
      <c r="R914" s="170"/>
      <c r="S914" s="168"/>
      <c r="T914" s="170"/>
      <c r="U914" s="98"/>
      <c r="V914" s="98"/>
      <c r="W914" s="98"/>
      <c r="X914" s="98"/>
      <c r="Y914" s="98"/>
      <c r="Z914" s="98"/>
    </row>
    <row r="915" spans="1:26" ht="18.75" customHeight="1">
      <c r="A915" s="98"/>
      <c r="B915" s="98"/>
      <c r="C915" s="98"/>
      <c r="D915" s="98"/>
      <c r="E915" s="168"/>
      <c r="F915" s="168"/>
      <c r="G915" s="169"/>
      <c r="H915" s="168"/>
      <c r="I915" s="168"/>
      <c r="J915" s="168"/>
      <c r="K915" s="170"/>
      <c r="L915" s="170"/>
      <c r="M915" s="168"/>
      <c r="N915" s="168"/>
      <c r="O915" s="168"/>
      <c r="P915" s="170"/>
      <c r="Q915" s="168"/>
      <c r="R915" s="170"/>
      <c r="S915" s="168"/>
      <c r="T915" s="170"/>
      <c r="U915" s="98"/>
      <c r="V915" s="98"/>
      <c r="W915" s="98"/>
      <c r="X915" s="98"/>
      <c r="Y915" s="98"/>
      <c r="Z915" s="98"/>
    </row>
    <row r="916" spans="1:26" ht="18.75" customHeight="1">
      <c r="A916" s="98"/>
      <c r="B916" s="98"/>
      <c r="C916" s="98"/>
      <c r="D916" s="98"/>
      <c r="E916" s="168"/>
      <c r="F916" s="168"/>
      <c r="G916" s="169"/>
      <c r="H916" s="168"/>
      <c r="I916" s="168"/>
      <c r="J916" s="168"/>
      <c r="K916" s="170"/>
      <c r="L916" s="170"/>
      <c r="M916" s="168"/>
      <c r="N916" s="168"/>
      <c r="O916" s="168"/>
      <c r="P916" s="170"/>
      <c r="Q916" s="168"/>
      <c r="R916" s="170"/>
      <c r="S916" s="168"/>
      <c r="T916" s="170"/>
      <c r="U916" s="98"/>
      <c r="V916" s="98"/>
      <c r="W916" s="98"/>
      <c r="X916" s="98"/>
      <c r="Y916" s="98"/>
      <c r="Z916" s="98"/>
    </row>
    <row r="917" spans="1:26" ht="18.75" customHeight="1">
      <c r="A917" s="98"/>
      <c r="B917" s="98"/>
      <c r="C917" s="98"/>
      <c r="D917" s="98"/>
      <c r="E917" s="168"/>
      <c r="F917" s="168"/>
      <c r="G917" s="169"/>
      <c r="H917" s="168"/>
      <c r="I917" s="168"/>
      <c r="J917" s="168"/>
      <c r="K917" s="170"/>
      <c r="L917" s="170"/>
      <c r="M917" s="168"/>
      <c r="N917" s="168"/>
      <c r="O917" s="168"/>
      <c r="P917" s="170"/>
      <c r="Q917" s="168"/>
      <c r="R917" s="170"/>
      <c r="S917" s="168"/>
      <c r="T917" s="170"/>
      <c r="U917" s="98"/>
      <c r="V917" s="98"/>
      <c r="W917" s="98"/>
      <c r="X917" s="98"/>
      <c r="Y917" s="98"/>
      <c r="Z917" s="98"/>
    </row>
    <row r="918" spans="1:26" ht="18.75" customHeight="1">
      <c r="A918" s="98"/>
      <c r="B918" s="98"/>
      <c r="C918" s="98"/>
      <c r="D918" s="98"/>
      <c r="E918" s="168"/>
      <c r="F918" s="168"/>
      <c r="G918" s="169"/>
      <c r="H918" s="168"/>
      <c r="I918" s="168"/>
      <c r="J918" s="168"/>
      <c r="K918" s="170"/>
      <c r="L918" s="170"/>
      <c r="M918" s="168"/>
      <c r="N918" s="168"/>
      <c r="O918" s="168"/>
      <c r="P918" s="170"/>
      <c r="Q918" s="168"/>
      <c r="R918" s="170"/>
      <c r="S918" s="168"/>
      <c r="T918" s="170"/>
      <c r="U918" s="98"/>
      <c r="V918" s="98"/>
      <c r="W918" s="98"/>
      <c r="X918" s="98"/>
      <c r="Y918" s="98"/>
      <c r="Z918" s="98"/>
    </row>
    <row r="919" spans="1:26" ht="18.75" customHeight="1">
      <c r="A919" s="98"/>
      <c r="B919" s="98"/>
      <c r="C919" s="98"/>
      <c r="D919" s="98"/>
      <c r="E919" s="168"/>
      <c r="F919" s="168"/>
      <c r="G919" s="169"/>
      <c r="H919" s="168"/>
      <c r="I919" s="168"/>
      <c r="J919" s="168"/>
      <c r="K919" s="170"/>
      <c r="L919" s="170"/>
      <c r="M919" s="168"/>
      <c r="N919" s="168"/>
      <c r="O919" s="168"/>
      <c r="P919" s="170"/>
      <c r="Q919" s="168"/>
      <c r="R919" s="170"/>
      <c r="S919" s="168"/>
      <c r="T919" s="170"/>
      <c r="U919" s="98"/>
      <c r="V919" s="98"/>
      <c r="W919" s="98"/>
      <c r="X919" s="98"/>
      <c r="Y919" s="98"/>
      <c r="Z919" s="98"/>
    </row>
    <row r="920" spans="1:26" ht="18.75" customHeight="1">
      <c r="A920" s="98"/>
      <c r="B920" s="98"/>
      <c r="C920" s="98"/>
      <c r="D920" s="98"/>
      <c r="E920" s="168"/>
      <c r="F920" s="168"/>
      <c r="G920" s="169"/>
      <c r="H920" s="168"/>
      <c r="I920" s="168"/>
      <c r="J920" s="168"/>
      <c r="K920" s="170"/>
      <c r="L920" s="170"/>
      <c r="M920" s="168"/>
      <c r="N920" s="168"/>
      <c r="O920" s="168"/>
      <c r="P920" s="170"/>
      <c r="Q920" s="168"/>
      <c r="R920" s="170"/>
      <c r="S920" s="168"/>
      <c r="T920" s="170"/>
      <c r="U920" s="98"/>
      <c r="V920" s="98"/>
      <c r="W920" s="98"/>
      <c r="X920" s="98"/>
      <c r="Y920" s="98"/>
      <c r="Z920" s="98"/>
    </row>
    <row r="921" spans="1:26" ht="18.75" customHeight="1">
      <c r="A921" s="98"/>
      <c r="B921" s="98"/>
      <c r="C921" s="98"/>
      <c r="D921" s="98"/>
      <c r="E921" s="168"/>
      <c r="F921" s="168"/>
      <c r="G921" s="169"/>
      <c r="H921" s="168"/>
      <c r="I921" s="168"/>
      <c r="J921" s="168"/>
      <c r="K921" s="170"/>
      <c r="L921" s="170"/>
      <c r="M921" s="168"/>
      <c r="N921" s="168"/>
      <c r="O921" s="168"/>
      <c r="P921" s="170"/>
      <c r="Q921" s="168"/>
      <c r="R921" s="170"/>
      <c r="S921" s="168"/>
      <c r="T921" s="170"/>
      <c r="U921" s="98"/>
      <c r="V921" s="98"/>
      <c r="W921" s="98"/>
      <c r="X921" s="98"/>
      <c r="Y921" s="98"/>
      <c r="Z921" s="98"/>
    </row>
    <row r="922" spans="1:26" ht="18.75" customHeight="1">
      <c r="A922" s="98"/>
      <c r="B922" s="98"/>
      <c r="C922" s="98"/>
      <c r="D922" s="98"/>
      <c r="E922" s="168"/>
      <c r="F922" s="168"/>
      <c r="G922" s="169"/>
      <c r="H922" s="168"/>
      <c r="I922" s="168"/>
      <c r="J922" s="168"/>
      <c r="K922" s="170"/>
      <c r="L922" s="170"/>
      <c r="M922" s="168"/>
      <c r="N922" s="168"/>
      <c r="O922" s="168"/>
      <c r="P922" s="170"/>
      <c r="Q922" s="168"/>
      <c r="R922" s="170"/>
      <c r="S922" s="168"/>
      <c r="T922" s="170"/>
      <c r="U922" s="98"/>
      <c r="V922" s="98"/>
      <c r="W922" s="98"/>
      <c r="X922" s="98"/>
      <c r="Y922" s="98"/>
      <c r="Z922" s="98"/>
    </row>
    <row r="923" spans="1:26" ht="18.75" customHeight="1">
      <c r="A923" s="98"/>
      <c r="B923" s="98"/>
      <c r="C923" s="98"/>
      <c r="D923" s="98"/>
      <c r="E923" s="168"/>
      <c r="F923" s="168"/>
      <c r="G923" s="169"/>
      <c r="H923" s="168"/>
      <c r="I923" s="168"/>
      <c r="J923" s="168"/>
      <c r="K923" s="170"/>
      <c r="L923" s="170"/>
      <c r="M923" s="168"/>
      <c r="N923" s="168"/>
      <c r="O923" s="168"/>
      <c r="P923" s="170"/>
      <c r="Q923" s="168"/>
      <c r="R923" s="170"/>
      <c r="S923" s="168"/>
      <c r="T923" s="170"/>
      <c r="U923" s="98"/>
      <c r="V923" s="98"/>
      <c r="W923" s="98"/>
      <c r="X923" s="98"/>
      <c r="Y923" s="98"/>
      <c r="Z923" s="98"/>
    </row>
    <row r="924" spans="1:26" ht="18.75" customHeight="1">
      <c r="A924" s="98"/>
      <c r="B924" s="98"/>
      <c r="C924" s="98"/>
      <c r="D924" s="98"/>
      <c r="E924" s="168"/>
      <c r="F924" s="168"/>
      <c r="G924" s="169"/>
      <c r="H924" s="168"/>
      <c r="I924" s="168"/>
      <c r="J924" s="168"/>
      <c r="K924" s="170"/>
      <c r="L924" s="170"/>
      <c r="M924" s="168"/>
      <c r="N924" s="168"/>
      <c r="O924" s="168"/>
      <c r="P924" s="170"/>
      <c r="Q924" s="168"/>
      <c r="R924" s="170"/>
      <c r="S924" s="168"/>
      <c r="T924" s="170"/>
      <c r="U924" s="98"/>
      <c r="V924" s="98"/>
      <c r="W924" s="98"/>
      <c r="X924" s="98"/>
      <c r="Y924" s="98"/>
      <c r="Z924" s="98"/>
    </row>
    <row r="925" spans="1:26" ht="18.75" customHeight="1">
      <c r="A925" s="98"/>
      <c r="B925" s="98"/>
      <c r="C925" s="98"/>
      <c r="D925" s="98"/>
      <c r="E925" s="168"/>
      <c r="F925" s="168"/>
      <c r="G925" s="169"/>
      <c r="H925" s="168"/>
      <c r="I925" s="168"/>
      <c r="J925" s="168"/>
      <c r="K925" s="170"/>
      <c r="L925" s="170"/>
      <c r="M925" s="168"/>
      <c r="N925" s="168"/>
      <c r="O925" s="168"/>
      <c r="P925" s="170"/>
      <c r="Q925" s="168"/>
      <c r="R925" s="170"/>
      <c r="S925" s="168"/>
      <c r="T925" s="170"/>
      <c r="U925" s="98"/>
      <c r="V925" s="98"/>
      <c r="W925" s="98"/>
      <c r="X925" s="98"/>
      <c r="Y925" s="98"/>
      <c r="Z925" s="98"/>
    </row>
    <row r="926" spans="1:26" ht="18.75" customHeight="1">
      <c r="A926" s="98"/>
      <c r="B926" s="98"/>
      <c r="C926" s="98"/>
      <c r="D926" s="98"/>
      <c r="E926" s="168"/>
      <c r="F926" s="168"/>
      <c r="G926" s="169"/>
      <c r="H926" s="168"/>
      <c r="I926" s="168"/>
      <c r="J926" s="168"/>
      <c r="K926" s="170"/>
      <c r="L926" s="170"/>
      <c r="M926" s="168"/>
      <c r="N926" s="168"/>
      <c r="O926" s="168"/>
      <c r="P926" s="170"/>
      <c r="Q926" s="168"/>
      <c r="R926" s="170"/>
      <c r="S926" s="168"/>
      <c r="T926" s="170"/>
      <c r="U926" s="98"/>
      <c r="V926" s="98"/>
      <c r="W926" s="98"/>
      <c r="X926" s="98"/>
      <c r="Y926" s="98"/>
      <c r="Z926" s="98"/>
    </row>
    <row r="927" spans="1:26" ht="18.75" customHeight="1">
      <c r="A927" s="98"/>
      <c r="B927" s="98"/>
      <c r="C927" s="98"/>
      <c r="D927" s="98"/>
      <c r="E927" s="168"/>
      <c r="F927" s="168"/>
      <c r="G927" s="169"/>
      <c r="H927" s="168"/>
      <c r="I927" s="168"/>
      <c r="J927" s="168"/>
      <c r="K927" s="170"/>
      <c r="L927" s="170"/>
      <c r="M927" s="168"/>
      <c r="N927" s="168"/>
      <c r="O927" s="168"/>
      <c r="P927" s="170"/>
      <c r="Q927" s="168"/>
      <c r="R927" s="170"/>
      <c r="S927" s="168"/>
      <c r="T927" s="170"/>
      <c r="U927" s="98"/>
      <c r="V927" s="98"/>
      <c r="W927" s="98"/>
      <c r="X927" s="98"/>
      <c r="Y927" s="98"/>
      <c r="Z927" s="98"/>
    </row>
    <row r="928" spans="1:26" ht="18.75" customHeight="1">
      <c r="A928" s="98"/>
      <c r="B928" s="98"/>
      <c r="C928" s="98"/>
      <c r="D928" s="98"/>
      <c r="E928" s="168"/>
      <c r="F928" s="168"/>
      <c r="G928" s="169"/>
      <c r="H928" s="168"/>
      <c r="I928" s="168"/>
      <c r="J928" s="168"/>
      <c r="K928" s="170"/>
      <c r="L928" s="170"/>
      <c r="M928" s="168"/>
      <c r="N928" s="168"/>
      <c r="O928" s="168"/>
      <c r="P928" s="170"/>
      <c r="Q928" s="168"/>
      <c r="R928" s="170"/>
      <c r="S928" s="168"/>
      <c r="T928" s="170"/>
      <c r="U928" s="98"/>
      <c r="V928" s="98"/>
      <c r="W928" s="98"/>
      <c r="X928" s="98"/>
      <c r="Y928" s="98"/>
      <c r="Z928" s="98"/>
    </row>
    <row r="929" spans="1:26" ht="18.75" customHeight="1">
      <c r="A929" s="98"/>
      <c r="B929" s="98"/>
      <c r="C929" s="98"/>
      <c r="D929" s="98"/>
      <c r="E929" s="168"/>
      <c r="F929" s="168"/>
      <c r="G929" s="169"/>
      <c r="H929" s="168"/>
      <c r="I929" s="168"/>
      <c r="J929" s="168"/>
      <c r="K929" s="170"/>
      <c r="L929" s="170"/>
      <c r="M929" s="168"/>
      <c r="N929" s="168"/>
      <c r="O929" s="168"/>
      <c r="P929" s="170"/>
      <c r="Q929" s="168"/>
      <c r="R929" s="170"/>
      <c r="S929" s="168"/>
      <c r="T929" s="170"/>
      <c r="U929" s="98"/>
      <c r="V929" s="98"/>
      <c r="W929" s="98"/>
      <c r="X929" s="98"/>
      <c r="Y929" s="98"/>
      <c r="Z929" s="98"/>
    </row>
    <row r="930" spans="1:26" ht="18.75" customHeight="1">
      <c r="A930" s="98"/>
      <c r="B930" s="98"/>
      <c r="C930" s="98"/>
      <c r="D930" s="98"/>
      <c r="E930" s="168"/>
      <c r="F930" s="168"/>
      <c r="G930" s="169"/>
      <c r="H930" s="168"/>
      <c r="I930" s="168"/>
      <c r="J930" s="168"/>
      <c r="K930" s="170"/>
      <c r="L930" s="170"/>
      <c r="M930" s="168"/>
      <c r="N930" s="168"/>
      <c r="O930" s="168"/>
      <c r="P930" s="170"/>
      <c r="Q930" s="168"/>
      <c r="R930" s="170"/>
      <c r="S930" s="168"/>
      <c r="T930" s="170"/>
      <c r="U930" s="98"/>
      <c r="V930" s="98"/>
      <c r="W930" s="98"/>
      <c r="X930" s="98"/>
      <c r="Y930" s="98"/>
      <c r="Z930" s="98"/>
    </row>
    <row r="931" spans="1:26" ht="18.75" customHeight="1">
      <c r="A931" s="98"/>
      <c r="B931" s="98"/>
      <c r="C931" s="98"/>
      <c r="D931" s="98"/>
      <c r="E931" s="168"/>
      <c r="F931" s="168"/>
      <c r="G931" s="169"/>
      <c r="H931" s="168"/>
      <c r="I931" s="168"/>
      <c r="J931" s="168"/>
      <c r="K931" s="170"/>
      <c r="L931" s="170"/>
      <c r="M931" s="168"/>
      <c r="N931" s="168"/>
      <c r="O931" s="168"/>
      <c r="P931" s="170"/>
      <c r="Q931" s="168"/>
      <c r="R931" s="170"/>
      <c r="S931" s="168"/>
      <c r="T931" s="170"/>
      <c r="U931" s="98"/>
      <c r="V931" s="98"/>
      <c r="W931" s="98"/>
      <c r="X931" s="98"/>
      <c r="Y931" s="98"/>
      <c r="Z931" s="98"/>
    </row>
    <row r="932" spans="1:26" ht="18.75" customHeight="1">
      <c r="A932" s="98"/>
      <c r="B932" s="98"/>
      <c r="C932" s="98"/>
      <c r="D932" s="98"/>
      <c r="E932" s="168"/>
      <c r="F932" s="168"/>
      <c r="G932" s="169"/>
      <c r="H932" s="168"/>
      <c r="I932" s="168"/>
      <c r="J932" s="168"/>
      <c r="K932" s="170"/>
      <c r="L932" s="170"/>
      <c r="M932" s="168"/>
      <c r="N932" s="168"/>
      <c r="O932" s="168"/>
      <c r="P932" s="170"/>
      <c r="Q932" s="168"/>
      <c r="R932" s="170"/>
      <c r="S932" s="168"/>
      <c r="T932" s="170"/>
      <c r="U932" s="98"/>
      <c r="V932" s="98"/>
      <c r="W932" s="98"/>
      <c r="X932" s="98"/>
      <c r="Y932" s="98"/>
      <c r="Z932" s="98"/>
    </row>
    <row r="933" spans="1:26" ht="18.75" customHeight="1">
      <c r="A933" s="98"/>
      <c r="B933" s="98"/>
      <c r="C933" s="98"/>
      <c r="D933" s="98"/>
      <c r="E933" s="168"/>
      <c r="F933" s="168"/>
      <c r="G933" s="169"/>
      <c r="H933" s="168"/>
      <c r="I933" s="168"/>
      <c r="J933" s="168"/>
      <c r="K933" s="170"/>
      <c r="L933" s="170"/>
      <c r="M933" s="168"/>
      <c r="N933" s="168"/>
      <c r="O933" s="168"/>
      <c r="P933" s="170"/>
      <c r="Q933" s="168"/>
      <c r="R933" s="170"/>
      <c r="S933" s="168"/>
      <c r="T933" s="170"/>
      <c r="U933" s="98"/>
      <c r="V933" s="98"/>
      <c r="W933" s="98"/>
      <c r="X933" s="98"/>
      <c r="Y933" s="98"/>
      <c r="Z933" s="98"/>
    </row>
    <row r="934" spans="1:26" ht="18.75" customHeight="1">
      <c r="A934" s="98"/>
      <c r="B934" s="98"/>
      <c r="C934" s="98"/>
      <c r="D934" s="98"/>
      <c r="E934" s="168"/>
      <c r="F934" s="168"/>
      <c r="G934" s="169"/>
      <c r="H934" s="168"/>
      <c r="I934" s="168"/>
      <c r="J934" s="168"/>
      <c r="K934" s="170"/>
      <c r="L934" s="170"/>
      <c r="M934" s="168"/>
      <c r="N934" s="168"/>
      <c r="O934" s="168"/>
      <c r="P934" s="170"/>
      <c r="Q934" s="168"/>
      <c r="R934" s="170"/>
      <c r="S934" s="168"/>
      <c r="T934" s="170"/>
      <c r="U934" s="98"/>
      <c r="V934" s="98"/>
      <c r="W934" s="98"/>
      <c r="X934" s="98"/>
      <c r="Y934" s="98"/>
      <c r="Z934" s="98"/>
    </row>
    <row r="935" spans="1:26" ht="18.75" customHeight="1">
      <c r="A935" s="98"/>
      <c r="B935" s="98"/>
      <c r="C935" s="98"/>
      <c r="D935" s="98"/>
      <c r="E935" s="168"/>
      <c r="F935" s="168"/>
      <c r="G935" s="169"/>
      <c r="H935" s="168"/>
      <c r="I935" s="168"/>
      <c r="J935" s="168"/>
      <c r="K935" s="170"/>
      <c r="L935" s="170"/>
      <c r="M935" s="168"/>
      <c r="N935" s="168"/>
      <c r="O935" s="168"/>
      <c r="P935" s="170"/>
      <c r="Q935" s="168"/>
      <c r="R935" s="170"/>
      <c r="S935" s="168"/>
      <c r="T935" s="170"/>
      <c r="U935" s="98"/>
      <c r="V935" s="98"/>
      <c r="W935" s="98"/>
      <c r="X935" s="98"/>
      <c r="Y935" s="98"/>
      <c r="Z935" s="98"/>
    </row>
    <row r="936" spans="1:26" ht="18.75" customHeight="1">
      <c r="A936" s="98"/>
      <c r="B936" s="98"/>
      <c r="C936" s="98"/>
      <c r="D936" s="98"/>
      <c r="E936" s="168"/>
      <c r="F936" s="168"/>
      <c r="G936" s="169"/>
      <c r="H936" s="168"/>
      <c r="I936" s="168"/>
      <c r="J936" s="168"/>
      <c r="K936" s="170"/>
      <c r="L936" s="170"/>
      <c r="M936" s="168"/>
      <c r="N936" s="168"/>
      <c r="O936" s="168"/>
      <c r="P936" s="170"/>
      <c r="Q936" s="168"/>
      <c r="R936" s="170"/>
      <c r="S936" s="168"/>
      <c r="T936" s="170"/>
      <c r="U936" s="98"/>
      <c r="V936" s="98"/>
      <c r="W936" s="98"/>
      <c r="X936" s="98"/>
      <c r="Y936" s="98"/>
      <c r="Z936" s="98"/>
    </row>
    <row r="937" spans="1:26" ht="18.75" customHeight="1">
      <c r="A937" s="98"/>
      <c r="B937" s="98"/>
      <c r="C937" s="98"/>
      <c r="D937" s="98"/>
      <c r="E937" s="168"/>
      <c r="F937" s="168"/>
      <c r="G937" s="169"/>
      <c r="H937" s="168"/>
      <c r="I937" s="168"/>
      <c r="J937" s="168"/>
      <c r="K937" s="170"/>
      <c r="L937" s="170"/>
      <c r="M937" s="168"/>
      <c r="N937" s="168"/>
      <c r="O937" s="168"/>
      <c r="P937" s="170"/>
      <c r="Q937" s="168"/>
      <c r="R937" s="170"/>
      <c r="S937" s="168"/>
      <c r="T937" s="170"/>
      <c r="U937" s="98"/>
      <c r="V937" s="98"/>
      <c r="W937" s="98"/>
      <c r="X937" s="98"/>
      <c r="Y937" s="98"/>
      <c r="Z937" s="98"/>
    </row>
    <row r="938" spans="1:26" ht="18.75" customHeight="1">
      <c r="A938" s="98"/>
      <c r="B938" s="98"/>
      <c r="C938" s="98"/>
      <c r="D938" s="98"/>
      <c r="E938" s="168"/>
      <c r="F938" s="168"/>
      <c r="G938" s="169"/>
      <c r="H938" s="168"/>
      <c r="I938" s="168"/>
      <c r="J938" s="168"/>
      <c r="K938" s="170"/>
      <c r="L938" s="170"/>
      <c r="M938" s="168"/>
      <c r="N938" s="168"/>
      <c r="O938" s="168"/>
      <c r="P938" s="170"/>
      <c r="Q938" s="168"/>
      <c r="R938" s="170"/>
      <c r="S938" s="168"/>
      <c r="T938" s="170"/>
      <c r="U938" s="98"/>
      <c r="V938" s="98"/>
      <c r="W938" s="98"/>
      <c r="X938" s="98"/>
      <c r="Y938" s="98"/>
      <c r="Z938" s="98"/>
    </row>
    <row r="939" spans="1:26" ht="18.75" customHeight="1">
      <c r="A939" s="98"/>
      <c r="B939" s="98"/>
      <c r="C939" s="98"/>
      <c r="D939" s="98"/>
      <c r="E939" s="168"/>
      <c r="F939" s="168"/>
      <c r="G939" s="169"/>
      <c r="H939" s="168"/>
      <c r="I939" s="168"/>
      <c r="J939" s="168"/>
      <c r="K939" s="170"/>
      <c r="L939" s="170"/>
      <c r="M939" s="168"/>
      <c r="N939" s="168"/>
      <c r="O939" s="168"/>
      <c r="P939" s="170"/>
      <c r="Q939" s="168"/>
      <c r="R939" s="170"/>
      <c r="S939" s="168"/>
      <c r="T939" s="170"/>
      <c r="U939" s="98"/>
      <c r="V939" s="98"/>
      <c r="W939" s="98"/>
      <c r="X939" s="98"/>
      <c r="Y939" s="98"/>
      <c r="Z939" s="98"/>
    </row>
    <row r="940" spans="1:26" ht="18.75" customHeight="1">
      <c r="A940" s="98"/>
      <c r="B940" s="98"/>
      <c r="C940" s="98"/>
      <c r="D940" s="98"/>
      <c r="E940" s="168"/>
      <c r="F940" s="168"/>
      <c r="G940" s="169"/>
      <c r="H940" s="168"/>
      <c r="I940" s="168"/>
      <c r="J940" s="168"/>
      <c r="K940" s="170"/>
      <c r="L940" s="170"/>
      <c r="M940" s="168"/>
      <c r="N940" s="168"/>
      <c r="O940" s="168"/>
      <c r="P940" s="170"/>
      <c r="Q940" s="168"/>
      <c r="R940" s="170"/>
      <c r="S940" s="168"/>
      <c r="T940" s="170"/>
      <c r="U940" s="98"/>
      <c r="V940" s="98"/>
      <c r="W940" s="98"/>
      <c r="X940" s="98"/>
      <c r="Y940" s="98"/>
      <c r="Z940" s="98"/>
    </row>
    <row r="941" spans="1:26" ht="18.75" customHeight="1">
      <c r="A941" s="98"/>
      <c r="B941" s="98"/>
      <c r="C941" s="98"/>
      <c r="D941" s="98"/>
      <c r="E941" s="168"/>
      <c r="F941" s="168"/>
      <c r="G941" s="169"/>
      <c r="H941" s="168"/>
      <c r="I941" s="168"/>
      <c r="J941" s="168"/>
      <c r="K941" s="170"/>
      <c r="L941" s="170"/>
      <c r="M941" s="168"/>
      <c r="N941" s="168"/>
      <c r="O941" s="168"/>
      <c r="P941" s="170"/>
      <c r="Q941" s="168"/>
      <c r="R941" s="170"/>
      <c r="S941" s="168"/>
      <c r="T941" s="170"/>
      <c r="U941" s="98"/>
      <c r="V941" s="98"/>
      <c r="W941" s="98"/>
      <c r="X941" s="98"/>
      <c r="Y941" s="98"/>
      <c r="Z941" s="98"/>
    </row>
    <row r="942" spans="1:26" ht="18.75" customHeight="1">
      <c r="A942" s="98"/>
      <c r="B942" s="98"/>
      <c r="C942" s="98"/>
      <c r="D942" s="98"/>
      <c r="E942" s="168"/>
      <c r="F942" s="168"/>
      <c r="G942" s="169"/>
      <c r="H942" s="168"/>
      <c r="I942" s="168"/>
      <c r="J942" s="168"/>
      <c r="K942" s="170"/>
      <c r="L942" s="170"/>
      <c r="M942" s="168"/>
      <c r="N942" s="168"/>
      <c r="O942" s="168"/>
      <c r="P942" s="170"/>
      <c r="Q942" s="168"/>
      <c r="R942" s="170"/>
      <c r="S942" s="168"/>
      <c r="T942" s="170"/>
      <c r="U942" s="98"/>
      <c r="V942" s="98"/>
      <c r="W942" s="98"/>
      <c r="X942" s="98"/>
      <c r="Y942" s="98"/>
      <c r="Z942" s="98"/>
    </row>
    <row r="943" spans="1:26" ht="18.75" customHeight="1">
      <c r="A943" s="98"/>
      <c r="B943" s="98"/>
      <c r="C943" s="98"/>
      <c r="D943" s="98"/>
      <c r="E943" s="168"/>
      <c r="F943" s="168"/>
      <c r="G943" s="169"/>
      <c r="H943" s="168"/>
      <c r="I943" s="168"/>
      <c r="J943" s="168"/>
      <c r="K943" s="170"/>
      <c r="L943" s="170"/>
      <c r="M943" s="168"/>
      <c r="N943" s="168"/>
      <c r="O943" s="168"/>
      <c r="P943" s="170"/>
      <c r="Q943" s="168"/>
      <c r="R943" s="170"/>
      <c r="S943" s="168"/>
      <c r="T943" s="170"/>
      <c r="U943" s="98"/>
      <c r="V943" s="98"/>
      <c r="W943" s="98"/>
      <c r="X943" s="98"/>
      <c r="Y943" s="98"/>
      <c r="Z943" s="98"/>
    </row>
    <row r="944" spans="1:26" ht="18.75" customHeight="1">
      <c r="A944" s="98"/>
      <c r="B944" s="98"/>
      <c r="C944" s="98"/>
      <c r="D944" s="98"/>
      <c r="E944" s="168"/>
      <c r="F944" s="168"/>
      <c r="G944" s="169"/>
      <c r="H944" s="168"/>
      <c r="I944" s="168"/>
      <c r="J944" s="168"/>
      <c r="K944" s="170"/>
      <c r="L944" s="170"/>
      <c r="M944" s="168"/>
      <c r="N944" s="168"/>
      <c r="O944" s="168"/>
      <c r="P944" s="170"/>
      <c r="Q944" s="168"/>
      <c r="R944" s="170"/>
      <c r="S944" s="168"/>
      <c r="T944" s="170"/>
      <c r="U944" s="98"/>
      <c r="V944" s="98"/>
      <c r="W944" s="98"/>
      <c r="X944" s="98"/>
      <c r="Y944" s="98"/>
      <c r="Z944" s="98"/>
    </row>
    <row r="945" spans="1:26" ht="18.75" customHeight="1">
      <c r="A945" s="98"/>
      <c r="B945" s="98"/>
      <c r="C945" s="98"/>
      <c r="D945" s="98"/>
      <c r="E945" s="168"/>
      <c r="F945" s="168"/>
      <c r="G945" s="169"/>
      <c r="H945" s="168"/>
      <c r="I945" s="168"/>
      <c r="J945" s="168"/>
      <c r="K945" s="170"/>
      <c r="L945" s="170"/>
      <c r="M945" s="168"/>
      <c r="N945" s="168"/>
      <c r="O945" s="168"/>
      <c r="P945" s="170"/>
      <c r="Q945" s="168"/>
      <c r="R945" s="170"/>
      <c r="S945" s="168"/>
      <c r="T945" s="170"/>
      <c r="U945" s="98"/>
      <c r="V945" s="98"/>
      <c r="W945" s="98"/>
      <c r="X945" s="98"/>
      <c r="Y945" s="98"/>
      <c r="Z945" s="98"/>
    </row>
    <row r="946" spans="1:26" ht="18.75" customHeight="1">
      <c r="A946" s="98"/>
      <c r="B946" s="98"/>
      <c r="C946" s="98"/>
      <c r="D946" s="98"/>
      <c r="E946" s="168"/>
      <c r="F946" s="168"/>
      <c r="G946" s="169"/>
      <c r="H946" s="168"/>
      <c r="I946" s="168"/>
      <c r="J946" s="168"/>
      <c r="K946" s="170"/>
      <c r="L946" s="170"/>
      <c r="M946" s="168"/>
      <c r="N946" s="168"/>
      <c r="O946" s="168"/>
      <c r="P946" s="170"/>
      <c r="Q946" s="168"/>
      <c r="R946" s="170"/>
      <c r="S946" s="168"/>
      <c r="T946" s="170"/>
      <c r="U946" s="98"/>
      <c r="V946" s="98"/>
      <c r="W946" s="98"/>
      <c r="X946" s="98"/>
      <c r="Y946" s="98"/>
      <c r="Z946" s="98"/>
    </row>
    <row r="947" spans="1:26" ht="18.75" customHeight="1">
      <c r="A947" s="98"/>
      <c r="B947" s="98"/>
      <c r="C947" s="98"/>
      <c r="D947" s="98"/>
      <c r="E947" s="168"/>
      <c r="F947" s="168"/>
      <c r="G947" s="169"/>
      <c r="H947" s="168"/>
      <c r="I947" s="168"/>
      <c r="J947" s="168"/>
      <c r="K947" s="170"/>
      <c r="L947" s="170"/>
      <c r="M947" s="168"/>
      <c r="N947" s="168"/>
      <c r="O947" s="168"/>
      <c r="P947" s="170"/>
      <c r="Q947" s="168"/>
      <c r="R947" s="170"/>
      <c r="S947" s="168"/>
      <c r="T947" s="170"/>
      <c r="U947" s="98"/>
      <c r="V947" s="98"/>
      <c r="W947" s="98"/>
      <c r="X947" s="98"/>
      <c r="Y947" s="98"/>
      <c r="Z947" s="98"/>
    </row>
    <row r="948" spans="1:26" ht="18.75" customHeight="1">
      <c r="A948" s="98"/>
      <c r="B948" s="98"/>
      <c r="C948" s="98"/>
      <c r="D948" s="98"/>
      <c r="E948" s="168"/>
      <c r="F948" s="168"/>
      <c r="G948" s="169"/>
      <c r="H948" s="168"/>
      <c r="I948" s="168"/>
      <c r="J948" s="168"/>
      <c r="K948" s="170"/>
      <c r="L948" s="170"/>
      <c r="M948" s="168"/>
      <c r="N948" s="168"/>
      <c r="O948" s="168"/>
      <c r="P948" s="170"/>
      <c r="Q948" s="168"/>
      <c r="R948" s="170"/>
      <c r="S948" s="168"/>
      <c r="T948" s="170"/>
      <c r="U948" s="98"/>
      <c r="V948" s="98"/>
      <c r="W948" s="98"/>
      <c r="X948" s="98"/>
      <c r="Y948" s="98"/>
      <c r="Z948" s="98"/>
    </row>
    <row r="949" spans="1:26" ht="18.75" customHeight="1">
      <c r="A949" s="98"/>
      <c r="B949" s="98"/>
      <c r="C949" s="98"/>
      <c r="D949" s="98"/>
      <c r="E949" s="168"/>
      <c r="F949" s="168"/>
      <c r="G949" s="169"/>
      <c r="H949" s="168"/>
      <c r="I949" s="168"/>
      <c r="J949" s="168"/>
      <c r="K949" s="170"/>
      <c r="L949" s="170"/>
      <c r="M949" s="168"/>
      <c r="N949" s="168"/>
      <c r="O949" s="168"/>
      <c r="P949" s="170"/>
      <c r="Q949" s="168"/>
      <c r="R949" s="170"/>
      <c r="S949" s="168"/>
      <c r="T949" s="170"/>
      <c r="U949" s="98"/>
      <c r="V949" s="98"/>
      <c r="W949" s="98"/>
      <c r="X949" s="98"/>
      <c r="Y949" s="98"/>
      <c r="Z949" s="98"/>
    </row>
    <row r="950" spans="1:26" ht="18.75" customHeight="1">
      <c r="A950" s="98"/>
      <c r="B950" s="98"/>
      <c r="C950" s="98"/>
      <c r="D950" s="98"/>
      <c r="E950" s="168"/>
      <c r="F950" s="168"/>
      <c r="G950" s="169"/>
      <c r="H950" s="168"/>
      <c r="I950" s="168"/>
      <c r="J950" s="168"/>
      <c r="K950" s="170"/>
      <c r="L950" s="170"/>
      <c r="M950" s="168"/>
      <c r="N950" s="168"/>
      <c r="O950" s="168"/>
      <c r="P950" s="170"/>
      <c r="Q950" s="168"/>
      <c r="R950" s="170"/>
      <c r="S950" s="168"/>
      <c r="T950" s="170"/>
      <c r="U950" s="98"/>
      <c r="V950" s="98"/>
      <c r="W950" s="98"/>
      <c r="X950" s="98"/>
      <c r="Y950" s="98"/>
      <c r="Z950" s="98"/>
    </row>
    <row r="951" spans="1:26" ht="18.75" customHeight="1">
      <c r="A951" s="98"/>
      <c r="B951" s="98"/>
      <c r="C951" s="98"/>
      <c r="D951" s="98"/>
      <c r="E951" s="168"/>
      <c r="F951" s="168"/>
      <c r="G951" s="169"/>
      <c r="H951" s="168"/>
      <c r="I951" s="168"/>
      <c r="J951" s="168"/>
      <c r="K951" s="170"/>
      <c r="L951" s="170"/>
      <c r="M951" s="168"/>
      <c r="N951" s="168"/>
      <c r="O951" s="168"/>
      <c r="P951" s="170"/>
      <c r="Q951" s="168"/>
      <c r="R951" s="170"/>
      <c r="S951" s="168"/>
      <c r="T951" s="170"/>
      <c r="U951" s="98"/>
      <c r="V951" s="98"/>
      <c r="W951" s="98"/>
      <c r="X951" s="98"/>
      <c r="Y951" s="98"/>
      <c r="Z951" s="98"/>
    </row>
    <row r="952" spans="1:26" ht="18.75" customHeight="1">
      <c r="A952" s="98"/>
      <c r="B952" s="98"/>
      <c r="C952" s="98"/>
      <c r="D952" s="98"/>
      <c r="E952" s="168"/>
      <c r="F952" s="168"/>
      <c r="G952" s="169"/>
      <c r="H952" s="168"/>
      <c r="I952" s="168"/>
      <c r="J952" s="168"/>
      <c r="K952" s="170"/>
      <c r="L952" s="170"/>
      <c r="M952" s="168"/>
      <c r="N952" s="168"/>
      <c r="O952" s="168"/>
      <c r="P952" s="170"/>
      <c r="Q952" s="168"/>
      <c r="R952" s="170"/>
      <c r="S952" s="168"/>
      <c r="T952" s="170"/>
      <c r="U952" s="98"/>
      <c r="V952" s="98"/>
      <c r="W952" s="98"/>
      <c r="X952" s="98"/>
      <c r="Y952" s="98"/>
      <c r="Z952" s="98"/>
    </row>
    <row r="953" spans="1:26" ht="18.75" customHeight="1">
      <c r="A953" s="98"/>
      <c r="B953" s="98"/>
      <c r="C953" s="98"/>
      <c r="D953" s="98"/>
      <c r="E953" s="168"/>
      <c r="F953" s="168"/>
      <c r="G953" s="169"/>
      <c r="H953" s="168"/>
      <c r="I953" s="168"/>
      <c r="J953" s="168"/>
      <c r="K953" s="170"/>
      <c r="L953" s="170"/>
      <c r="M953" s="168"/>
      <c r="N953" s="168"/>
      <c r="O953" s="168"/>
      <c r="P953" s="170"/>
      <c r="Q953" s="168"/>
      <c r="R953" s="170"/>
      <c r="S953" s="168"/>
      <c r="T953" s="170"/>
      <c r="U953" s="98"/>
      <c r="V953" s="98"/>
      <c r="W953" s="98"/>
      <c r="X953" s="98"/>
      <c r="Y953" s="98"/>
      <c r="Z953" s="98"/>
    </row>
    <row r="954" spans="1:26" ht="18.75" customHeight="1">
      <c r="A954" s="98"/>
      <c r="B954" s="98"/>
      <c r="C954" s="98"/>
      <c r="D954" s="98"/>
      <c r="E954" s="168"/>
      <c r="F954" s="168"/>
      <c r="G954" s="169"/>
      <c r="H954" s="168"/>
      <c r="I954" s="168"/>
      <c r="J954" s="168"/>
      <c r="K954" s="170"/>
      <c r="L954" s="170"/>
      <c r="M954" s="168"/>
      <c r="N954" s="168"/>
      <c r="O954" s="168"/>
      <c r="P954" s="170"/>
      <c r="Q954" s="168"/>
      <c r="R954" s="170"/>
      <c r="S954" s="168"/>
      <c r="T954" s="170"/>
      <c r="U954" s="98"/>
      <c r="V954" s="98"/>
      <c r="W954" s="98"/>
      <c r="X954" s="98"/>
      <c r="Y954" s="98"/>
      <c r="Z954" s="98"/>
    </row>
    <row r="955" spans="1:26" ht="18.75" customHeight="1">
      <c r="A955" s="98"/>
      <c r="B955" s="98"/>
      <c r="C955" s="98"/>
      <c r="D955" s="98"/>
      <c r="E955" s="168"/>
      <c r="F955" s="168"/>
      <c r="G955" s="169"/>
      <c r="H955" s="168"/>
      <c r="I955" s="168"/>
      <c r="J955" s="168"/>
      <c r="K955" s="170"/>
      <c r="L955" s="170"/>
      <c r="M955" s="168"/>
      <c r="N955" s="168"/>
      <c r="O955" s="168"/>
      <c r="P955" s="170"/>
      <c r="Q955" s="168"/>
      <c r="R955" s="170"/>
      <c r="S955" s="168"/>
      <c r="T955" s="170"/>
      <c r="U955" s="98"/>
      <c r="V955" s="98"/>
      <c r="W955" s="98"/>
      <c r="X955" s="98"/>
      <c r="Y955" s="98"/>
      <c r="Z955" s="98"/>
    </row>
    <row r="956" spans="1:26" ht="18.75" customHeight="1">
      <c r="A956" s="98"/>
      <c r="B956" s="98"/>
      <c r="C956" s="98"/>
      <c r="D956" s="98"/>
      <c r="E956" s="168"/>
      <c r="F956" s="168"/>
      <c r="G956" s="169"/>
      <c r="H956" s="168"/>
      <c r="I956" s="168"/>
      <c r="J956" s="168"/>
      <c r="K956" s="170"/>
      <c r="L956" s="170"/>
      <c r="M956" s="168"/>
      <c r="N956" s="168"/>
      <c r="O956" s="168"/>
      <c r="P956" s="170"/>
      <c r="Q956" s="168"/>
      <c r="R956" s="170"/>
      <c r="S956" s="168"/>
      <c r="T956" s="170"/>
      <c r="U956" s="98"/>
      <c r="V956" s="98"/>
      <c r="W956" s="98"/>
      <c r="X956" s="98"/>
      <c r="Y956" s="98"/>
      <c r="Z956" s="98"/>
    </row>
    <row r="957" spans="1:26" ht="18.75" customHeight="1">
      <c r="A957" s="98"/>
      <c r="B957" s="98"/>
      <c r="C957" s="98"/>
      <c r="D957" s="98"/>
      <c r="E957" s="168"/>
      <c r="F957" s="168"/>
      <c r="G957" s="169"/>
      <c r="H957" s="168"/>
      <c r="I957" s="168"/>
      <c r="J957" s="168"/>
      <c r="K957" s="170"/>
      <c r="L957" s="170"/>
      <c r="M957" s="168"/>
      <c r="N957" s="168"/>
      <c r="O957" s="168"/>
      <c r="P957" s="170"/>
      <c r="Q957" s="168"/>
      <c r="R957" s="170"/>
      <c r="S957" s="168"/>
      <c r="T957" s="170"/>
      <c r="U957" s="98"/>
      <c r="V957" s="98"/>
      <c r="W957" s="98"/>
      <c r="X957" s="98"/>
      <c r="Y957" s="98"/>
      <c r="Z957" s="98"/>
    </row>
    <row r="958" spans="1:26" ht="18.75" customHeight="1">
      <c r="A958" s="98"/>
      <c r="B958" s="98"/>
      <c r="C958" s="98"/>
      <c r="D958" s="98"/>
      <c r="E958" s="168"/>
      <c r="F958" s="168"/>
      <c r="G958" s="169"/>
      <c r="H958" s="168"/>
      <c r="I958" s="168"/>
      <c r="J958" s="168"/>
      <c r="K958" s="170"/>
      <c r="L958" s="170"/>
      <c r="M958" s="168"/>
      <c r="N958" s="168"/>
      <c r="O958" s="168"/>
      <c r="P958" s="170"/>
      <c r="Q958" s="168"/>
      <c r="R958" s="170"/>
      <c r="S958" s="168"/>
      <c r="T958" s="170"/>
      <c r="U958" s="98"/>
      <c r="V958" s="98"/>
      <c r="W958" s="98"/>
      <c r="X958" s="98"/>
      <c r="Y958" s="98"/>
      <c r="Z958" s="98"/>
    </row>
    <row r="959" spans="1:26" ht="18.75" customHeight="1">
      <c r="A959" s="98"/>
      <c r="B959" s="98"/>
      <c r="C959" s="98"/>
      <c r="D959" s="98"/>
      <c r="E959" s="168"/>
      <c r="F959" s="168"/>
      <c r="G959" s="169"/>
      <c r="H959" s="168"/>
      <c r="I959" s="168"/>
      <c r="J959" s="168"/>
      <c r="K959" s="170"/>
      <c r="L959" s="170"/>
      <c r="M959" s="168"/>
      <c r="N959" s="168"/>
      <c r="O959" s="168"/>
      <c r="P959" s="170"/>
      <c r="Q959" s="168"/>
      <c r="R959" s="170"/>
      <c r="S959" s="168"/>
      <c r="T959" s="170"/>
      <c r="U959" s="98"/>
      <c r="V959" s="98"/>
      <c r="W959" s="98"/>
      <c r="X959" s="98"/>
      <c r="Y959" s="98"/>
      <c r="Z959" s="98"/>
    </row>
    <row r="960" spans="1:26" ht="18.75" customHeight="1">
      <c r="A960" s="98"/>
      <c r="B960" s="98"/>
      <c r="C960" s="98"/>
      <c r="D960" s="98"/>
      <c r="E960" s="168"/>
      <c r="F960" s="168"/>
      <c r="G960" s="169"/>
      <c r="H960" s="168"/>
      <c r="I960" s="168"/>
      <c r="J960" s="168"/>
      <c r="K960" s="170"/>
      <c r="L960" s="170"/>
      <c r="M960" s="168"/>
      <c r="N960" s="168"/>
      <c r="O960" s="168"/>
      <c r="P960" s="170"/>
      <c r="Q960" s="168"/>
      <c r="R960" s="170"/>
      <c r="S960" s="168"/>
      <c r="T960" s="170"/>
      <c r="U960" s="98"/>
      <c r="V960" s="98"/>
      <c r="W960" s="98"/>
      <c r="X960" s="98"/>
      <c r="Y960" s="98"/>
      <c r="Z960" s="98"/>
    </row>
    <row r="961" spans="1:26" ht="18.75" customHeight="1">
      <c r="A961" s="98"/>
      <c r="B961" s="98"/>
      <c r="C961" s="98"/>
      <c r="D961" s="98"/>
      <c r="E961" s="168"/>
      <c r="F961" s="168"/>
      <c r="G961" s="169"/>
      <c r="H961" s="168"/>
      <c r="I961" s="168"/>
      <c r="J961" s="168"/>
      <c r="K961" s="170"/>
      <c r="L961" s="170"/>
      <c r="M961" s="168"/>
      <c r="N961" s="168"/>
      <c r="O961" s="168"/>
      <c r="P961" s="170"/>
      <c r="Q961" s="168"/>
      <c r="R961" s="170"/>
      <c r="S961" s="168"/>
      <c r="T961" s="170"/>
      <c r="U961" s="98"/>
      <c r="V961" s="98"/>
      <c r="W961" s="98"/>
      <c r="X961" s="98"/>
      <c r="Y961" s="98"/>
      <c r="Z961" s="98"/>
    </row>
    <row r="962" spans="1:26" ht="18.75" customHeight="1">
      <c r="A962" s="98"/>
      <c r="B962" s="98"/>
      <c r="C962" s="98"/>
      <c r="D962" s="98"/>
      <c r="E962" s="168"/>
      <c r="F962" s="168"/>
      <c r="G962" s="169"/>
      <c r="H962" s="168"/>
      <c r="I962" s="168"/>
      <c r="J962" s="168"/>
      <c r="K962" s="170"/>
      <c r="L962" s="170"/>
      <c r="M962" s="168"/>
      <c r="N962" s="168"/>
      <c r="O962" s="168"/>
      <c r="P962" s="170"/>
      <c r="Q962" s="168"/>
      <c r="R962" s="170"/>
      <c r="S962" s="168"/>
      <c r="T962" s="170"/>
      <c r="U962" s="98"/>
      <c r="V962" s="98"/>
      <c r="W962" s="98"/>
      <c r="X962" s="98"/>
      <c r="Y962" s="98"/>
      <c r="Z962" s="98"/>
    </row>
    <row r="963" spans="1:26" ht="18.75" customHeight="1">
      <c r="A963" s="98"/>
      <c r="B963" s="98"/>
      <c r="C963" s="98"/>
      <c r="D963" s="98"/>
      <c r="E963" s="168"/>
      <c r="F963" s="168"/>
      <c r="G963" s="169"/>
      <c r="H963" s="168"/>
      <c r="I963" s="168"/>
      <c r="J963" s="168"/>
      <c r="K963" s="170"/>
      <c r="L963" s="170"/>
      <c r="M963" s="168"/>
      <c r="N963" s="168"/>
      <c r="O963" s="168"/>
      <c r="P963" s="170"/>
      <c r="Q963" s="168"/>
      <c r="R963" s="170"/>
      <c r="S963" s="168"/>
      <c r="T963" s="170"/>
      <c r="U963" s="98"/>
      <c r="V963" s="98"/>
      <c r="W963" s="98"/>
      <c r="X963" s="98"/>
      <c r="Y963" s="98"/>
      <c r="Z963" s="98"/>
    </row>
    <row r="964" spans="1:26" ht="18.75" customHeight="1">
      <c r="A964" s="98"/>
      <c r="B964" s="98"/>
      <c r="C964" s="98"/>
      <c r="D964" s="98"/>
      <c r="E964" s="168"/>
      <c r="F964" s="168"/>
      <c r="G964" s="169"/>
      <c r="H964" s="168"/>
      <c r="I964" s="168"/>
      <c r="J964" s="168"/>
      <c r="K964" s="170"/>
      <c r="L964" s="170"/>
      <c r="M964" s="168"/>
      <c r="N964" s="168"/>
      <c r="O964" s="168"/>
      <c r="P964" s="170"/>
      <c r="Q964" s="168"/>
      <c r="R964" s="170"/>
      <c r="S964" s="168"/>
      <c r="T964" s="170"/>
      <c r="U964" s="98"/>
      <c r="V964" s="98"/>
      <c r="W964" s="98"/>
      <c r="X964" s="98"/>
      <c r="Y964" s="98"/>
      <c r="Z964" s="98"/>
    </row>
    <row r="965" spans="1:26" ht="18.75" customHeight="1">
      <c r="A965" s="98"/>
      <c r="B965" s="98"/>
      <c r="C965" s="98"/>
      <c r="D965" s="98"/>
      <c r="E965" s="168"/>
      <c r="F965" s="168"/>
      <c r="G965" s="169"/>
      <c r="H965" s="168"/>
      <c r="I965" s="168"/>
      <c r="J965" s="168"/>
      <c r="K965" s="170"/>
      <c r="L965" s="170"/>
      <c r="M965" s="168"/>
      <c r="N965" s="168"/>
      <c r="O965" s="168"/>
      <c r="P965" s="170"/>
      <c r="Q965" s="168"/>
      <c r="R965" s="170"/>
      <c r="S965" s="168"/>
      <c r="T965" s="170"/>
      <c r="U965" s="98"/>
      <c r="V965" s="98"/>
      <c r="W965" s="98"/>
      <c r="X965" s="98"/>
      <c r="Y965" s="98"/>
      <c r="Z965" s="98"/>
    </row>
    <row r="966" spans="1:26" ht="18.75" customHeight="1">
      <c r="A966" s="98"/>
      <c r="B966" s="98"/>
      <c r="C966" s="98"/>
      <c r="D966" s="98"/>
      <c r="E966" s="168"/>
      <c r="F966" s="168"/>
      <c r="G966" s="169"/>
      <c r="H966" s="168"/>
      <c r="I966" s="168"/>
      <c r="J966" s="168"/>
      <c r="K966" s="170"/>
      <c r="L966" s="170"/>
      <c r="M966" s="168"/>
      <c r="N966" s="168"/>
      <c r="O966" s="168"/>
      <c r="P966" s="170"/>
      <c r="Q966" s="168"/>
      <c r="R966" s="170"/>
      <c r="S966" s="168"/>
      <c r="T966" s="170"/>
      <c r="U966" s="98"/>
      <c r="V966" s="98"/>
      <c r="W966" s="98"/>
      <c r="X966" s="98"/>
      <c r="Y966" s="98"/>
      <c r="Z966" s="98"/>
    </row>
    <row r="967" spans="1:26" ht="18.75" customHeight="1">
      <c r="A967" s="98"/>
      <c r="B967" s="98"/>
      <c r="C967" s="98"/>
      <c r="D967" s="98"/>
      <c r="E967" s="168"/>
      <c r="F967" s="168"/>
      <c r="G967" s="169"/>
      <c r="H967" s="168"/>
      <c r="I967" s="168"/>
      <c r="J967" s="168"/>
      <c r="K967" s="170"/>
      <c r="L967" s="170"/>
      <c r="M967" s="168"/>
      <c r="N967" s="168"/>
      <c r="O967" s="168"/>
      <c r="P967" s="170"/>
      <c r="Q967" s="168"/>
      <c r="R967" s="170"/>
      <c r="S967" s="168"/>
      <c r="T967" s="170"/>
      <c r="U967" s="98"/>
      <c r="V967" s="98"/>
      <c r="W967" s="98"/>
      <c r="X967" s="98"/>
      <c r="Y967" s="98"/>
      <c r="Z967" s="98"/>
    </row>
    <row r="968" spans="1:26" ht="18.75" customHeight="1">
      <c r="A968" s="98"/>
      <c r="B968" s="98"/>
      <c r="C968" s="98"/>
      <c r="D968" s="98"/>
      <c r="E968" s="168"/>
      <c r="F968" s="168"/>
      <c r="G968" s="169"/>
      <c r="H968" s="168"/>
      <c r="I968" s="168"/>
      <c r="J968" s="168"/>
      <c r="K968" s="170"/>
      <c r="L968" s="170"/>
      <c r="M968" s="168"/>
      <c r="N968" s="168"/>
      <c r="O968" s="168"/>
      <c r="P968" s="170"/>
      <c r="Q968" s="168"/>
      <c r="R968" s="170"/>
      <c r="S968" s="168"/>
      <c r="T968" s="170"/>
      <c r="U968" s="98"/>
      <c r="V968" s="98"/>
      <c r="W968" s="98"/>
      <c r="X968" s="98"/>
      <c r="Y968" s="98"/>
      <c r="Z968" s="98"/>
    </row>
    <row r="969" spans="1:26" ht="18.75" customHeight="1">
      <c r="A969" s="98"/>
      <c r="B969" s="98"/>
      <c r="C969" s="98"/>
      <c r="D969" s="98"/>
      <c r="E969" s="168"/>
      <c r="F969" s="168"/>
      <c r="G969" s="169"/>
      <c r="H969" s="168"/>
      <c r="I969" s="168"/>
      <c r="J969" s="168"/>
      <c r="K969" s="170"/>
      <c r="L969" s="170"/>
      <c r="M969" s="168"/>
      <c r="N969" s="168"/>
      <c r="O969" s="168"/>
      <c r="P969" s="170"/>
      <c r="Q969" s="168"/>
      <c r="R969" s="170"/>
      <c r="S969" s="168"/>
      <c r="T969" s="170"/>
      <c r="U969" s="98"/>
      <c r="V969" s="98"/>
      <c r="W969" s="98"/>
      <c r="X969" s="98"/>
      <c r="Y969" s="98"/>
      <c r="Z969" s="98"/>
    </row>
    <row r="970" spans="1:26" ht="18.75" customHeight="1">
      <c r="A970" s="98"/>
      <c r="B970" s="98"/>
      <c r="C970" s="98"/>
      <c r="D970" s="98"/>
      <c r="E970" s="168"/>
      <c r="F970" s="168"/>
      <c r="G970" s="169"/>
      <c r="H970" s="168"/>
      <c r="I970" s="168"/>
      <c r="J970" s="168"/>
      <c r="K970" s="170"/>
      <c r="L970" s="170"/>
      <c r="M970" s="168"/>
      <c r="N970" s="168"/>
      <c r="O970" s="168"/>
      <c r="P970" s="170"/>
      <c r="Q970" s="168"/>
      <c r="R970" s="170"/>
      <c r="S970" s="168"/>
      <c r="T970" s="170"/>
      <c r="U970" s="98"/>
      <c r="V970" s="98"/>
      <c r="W970" s="98"/>
      <c r="X970" s="98"/>
      <c r="Y970" s="98"/>
      <c r="Z970" s="98"/>
    </row>
    <row r="971" spans="1:26" ht="18.75" customHeight="1">
      <c r="A971" s="98"/>
      <c r="B971" s="98"/>
      <c r="C971" s="98"/>
      <c r="D971" s="98"/>
      <c r="E971" s="168"/>
      <c r="F971" s="168"/>
      <c r="G971" s="169"/>
      <c r="H971" s="168"/>
      <c r="I971" s="168"/>
      <c r="J971" s="168"/>
      <c r="K971" s="170"/>
      <c r="L971" s="170"/>
      <c r="M971" s="168"/>
      <c r="N971" s="168"/>
      <c r="O971" s="168"/>
      <c r="P971" s="170"/>
      <c r="Q971" s="168"/>
      <c r="R971" s="170"/>
      <c r="S971" s="168"/>
      <c r="T971" s="170"/>
      <c r="U971" s="98"/>
      <c r="V971" s="98"/>
      <c r="W971" s="98"/>
      <c r="X971" s="98"/>
      <c r="Y971" s="98"/>
      <c r="Z971" s="98"/>
    </row>
    <row r="972" spans="1:26" ht="18.75" customHeight="1">
      <c r="A972" s="98"/>
      <c r="B972" s="98"/>
      <c r="C972" s="98"/>
      <c r="D972" s="98"/>
      <c r="E972" s="168"/>
      <c r="F972" s="168"/>
      <c r="G972" s="169"/>
      <c r="H972" s="168"/>
      <c r="I972" s="168"/>
      <c r="J972" s="168"/>
      <c r="K972" s="170"/>
      <c r="L972" s="170"/>
      <c r="M972" s="168"/>
      <c r="N972" s="168"/>
      <c r="O972" s="168"/>
      <c r="P972" s="170"/>
      <c r="Q972" s="168"/>
      <c r="R972" s="170"/>
      <c r="S972" s="168"/>
      <c r="T972" s="170"/>
      <c r="U972" s="98"/>
      <c r="V972" s="98"/>
      <c r="W972" s="98"/>
      <c r="X972" s="98"/>
      <c r="Y972" s="98"/>
      <c r="Z972" s="98"/>
    </row>
    <row r="973" spans="1:26" ht="18.75" customHeight="1">
      <c r="A973" s="98"/>
      <c r="B973" s="98"/>
      <c r="C973" s="98"/>
      <c r="D973" s="98"/>
      <c r="E973" s="168"/>
      <c r="F973" s="168"/>
      <c r="G973" s="169"/>
      <c r="H973" s="168"/>
      <c r="I973" s="168"/>
      <c r="J973" s="168"/>
      <c r="K973" s="170"/>
      <c r="L973" s="170"/>
      <c r="M973" s="168"/>
      <c r="N973" s="168"/>
      <c r="O973" s="168"/>
      <c r="P973" s="170"/>
      <c r="Q973" s="168"/>
      <c r="R973" s="170"/>
      <c r="S973" s="168"/>
      <c r="T973" s="170"/>
      <c r="U973" s="98"/>
      <c r="V973" s="98"/>
      <c r="W973" s="98"/>
      <c r="X973" s="98"/>
      <c r="Y973" s="98"/>
      <c r="Z973" s="98"/>
    </row>
    <row r="974" spans="1:26" ht="18.75" customHeight="1">
      <c r="A974" s="98"/>
      <c r="B974" s="98"/>
      <c r="C974" s="98"/>
      <c r="D974" s="98"/>
      <c r="E974" s="168"/>
      <c r="F974" s="168"/>
      <c r="G974" s="169"/>
      <c r="H974" s="168"/>
      <c r="I974" s="168"/>
      <c r="J974" s="168"/>
      <c r="K974" s="170"/>
      <c r="L974" s="170"/>
      <c r="M974" s="168"/>
      <c r="N974" s="168"/>
      <c r="O974" s="168"/>
      <c r="P974" s="170"/>
      <c r="Q974" s="168"/>
      <c r="R974" s="170"/>
      <c r="S974" s="168"/>
      <c r="T974" s="170"/>
      <c r="U974" s="98"/>
      <c r="V974" s="98"/>
      <c r="W974" s="98"/>
      <c r="X974" s="98"/>
      <c r="Y974" s="98"/>
      <c r="Z974" s="98"/>
    </row>
    <row r="975" spans="1:26" ht="18.75" customHeight="1">
      <c r="A975" s="98"/>
      <c r="B975" s="98"/>
      <c r="C975" s="98"/>
      <c r="D975" s="98"/>
      <c r="E975" s="168"/>
      <c r="F975" s="168"/>
      <c r="G975" s="169"/>
      <c r="H975" s="168"/>
      <c r="I975" s="168"/>
      <c r="J975" s="168"/>
      <c r="K975" s="170"/>
      <c r="L975" s="170"/>
      <c r="M975" s="168"/>
      <c r="N975" s="168"/>
      <c r="O975" s="168"/>
      <c r="P975" s="170"/>
      <c r="Q975" s="168"/>
      <c r="R975" s="170"/>
      <c r="S975" s="168"/>
      <c r="T975" s="170"/>
      <c r="U975" s="98"/>
      <c r="V975" s="98"/>
      <c r="W975" s="98"/>
      <c r="X975" s="98"/>
      <c r="Y975" s="98"/>
      <c r="Z975" s="98"/>
    </row>
    <row r="976" spans="1:26" ht="18.75" customHeight="1">
      <c r="A976" s="98"/>
      <c r="B976" s="98"/>
      <c r="C976" s="98"/>
      <c r="D976" s="98"/>
      <c r="E976" s="168"/>
      <c r="F976" s="168"/>
      <c r="G976" s="169"/>
      <c r="H976" s="168"/>
      <c r="I976" s="168"/>
      <c r="J976" s="168"/>
      <c r="K976" s="170"/>
      <c r="L976" s="170"/>
      <c r="M976" s="168"/>
      <c r="N976" s="168"/>
      <c r="O976" s="168"/>
      <c r="P976" s="170"/>
      <c r="Q976" s="168"/>
      <c r="R976" s="170"/>
      <c r="S976" s="168"/>
      <c r="T976" s="170"/>
      <c r="U976" s="98"/>
      <c r="V976" s="98"/>
      <c r="W976" s="98"/>
      <c r="X976" s="98"/>
      <c r="Y976" s="98"/>
      <c r="Z976" s="98"/>
    </row>
    <row r="977" spans="1:26" ht="18.75" customHeight="1">
      <c r="A977" s="98"/>
      <c r="B977" s="98"/>
      <c r="C977" s="98"/>
      <c r="D977" s="98"/>
      <c r="E977" s="168"/>
      <c r="F977" s="168"/>
      <c r="G977" s="169"/>
      <c r="H977" s="168"/>
      <c r="I977" s="168"/>
      <c r="J977" s="168"/>
      <c r="K977" s="170"/>
      <c r="L977" s="170"/>
      <c r="M977" s="168"/>
      <c r="N977" s="168"/>
      <c r="O977" s="168"/>
      <c r="P977" s="170"/>
      <c r="Q977" s="168"/>
      <c r="R977" s="170"/>
      <c r="S977" s="168"/>
      <c r="T977" s="170"/>
      <c r="U977" s="98"/>
      <c r="V977" s="98"/>
      <c r="W977" s="98"/>
      <c r="X977" s="98"/>
      <c r="Y977" s="98"/>
      <c r="Z977" s="98"/>
    </row>
    <row r="978" spans="1:26" ht="18.75" customHeight="1">
      <c r="A978" s="98"/>
      <c r="B978" s="98"/>
      <c r="C978" s="98"/>
      <c r="D978" s="98"/>
      <c r="E978" s="168"/>
      <c r="F978" s="168"/>
      <c r="G978" s="169"/>
      <c r="H978" s="168"/>
      <c r="I978" s="168"/>
      <c r="J978" s="168"/>
      <c r="K978" s="170"/>
      <c r="L978" s="170"/>
      <c r="M978" s="168"/>
      <c r="N978" s="168"/>
      <c r="O978" s="168"/>
      <c r="P978" s="170"/>
      <c r="Q978" s="168"/>
      <c r="R978" s="170"/>
      <c r="S978" s="168"/>
      <c r="T978" s="170"/>
      <c r="U978" s="98"/>
      <c r="V978" s="98"/>
      <c r="W978" s="98"/>
      <c r="X978" s="98"/>
      <c r="Y978" s="98"/>
      <c r="Z978" s="98"/>
    </row>
    <row r="979" spans="1:26" ht="18.75" customHeight="1">
      <c r="A979" s="98"/>
      <c r="B979" s="98"/>
      <c r="C979" s="98"/>
      <c r="D979" s="98"/>
      <c r="E979" s="168"/>
      <c r="F979" s="168"/>
      <c r="G979" s="169"/>
      <c r="H979" s="168"/>
      <c r="I979" s="168"/>
      <c r="J979" s="168"/>
      <c r="K979" s="170"/>
      <c r="L979" s="170"/>
      <c r="M979" s="168"/>
      <c r="N979" s="168"/>
      <c r="O979" s="168"/>
      <c r="P979" s="170"/>
      <c r="Q979" s="168"/>
      <c r="R979" s="170"/>
      <c r="S979" s="168"/>
      <c r="T979" s="170"/>
      <c r="U979" s="98"/>
      <c r="V979" s="98"/>
      <c r="W979" s="98"/>
      <c r="X979" s="98"/>
      <c r="Y979" s="98"/>
      <c r="Z979" s="98"/>
    </row>
    <row r="980" spans="1:26" ht="18.75" customHeight="1">
      <c r="A980" s="98"/>
      <c r="B980" s="98"/>
      <c r="C980" s="98"/>
      <c r="D980" s="98"/>
      <c r="E980" s="168"/>
      <c r="F980" s="168"/>
      <c r="G980" s="169"/>
      <c r="H980" s="168"/>
      <c r="I980" s="168"/>
      <c r="J980" s="168"/>
      <c r="K980" s="170"/>
      <c r="L980" s="170"/>
      <c r="M980" s="168"/>
      <c r="N980" s="168"/>
      <c r="O980" s="168"/>
      <c r="P980" s="170"/>
      <c r="Q980" s="168"/>
      <c r="R980" s="170"/>
      <c r="S980" s="168"/>
      <c r="T980" s="170"/>
      <c r="U980" s="98"/>
      <c r="V980" s="98"/>
      <c r="W980" s="98"/>
      <c r="X980" s="98"/>
      <c r="Y980" s="98"/>
      <c r="Z980" s="98"/>
    </row>
    <row r="981" spans="1:26" ht="18.75" customHeight="1">
      <c r="A981" s="98"/>
      <c r="B981" s="98"/>
      <c r="C981" s="98"/>
      <c r="D981" s="98"/>
      <c r="E981" s="168"/>
      <c r="F981" s="168"/>
      <c r="G981" s="169"/>
      <c r="H981" s="168"/>
      <c r="I981" s="168"/>
      <c r="J981" s="168"/>
      <c r="K981" s="170"/>
      <c r="L981" s="170"/>
      <c r="M981" s="168"/>
      <c r="N981" s="168"/>
      <c r="O981" s="168"/>
      <c r="P981" s="170"/>
      <c r="Q981" s="168"/>
      <c r="R981" s="170"/>
      <c r="S981" s="168"/>
      <c r="T981" s="170"/>
      <c r="U981" s="98"/>
      <c r="V981" s="98"/>
      <c r="W981" s="98"/>
      <c r="X981" s="98"/>
      <c r="Y981" s="98"/>
      <c r="Z981" s="98"/>
    </row>
    <row r="982" spans="1:26" ht="18.75" customHeight="1">
      <c r="A982" s="98"/>
      <c r="B982" s="98"/>
      <c r="C982" s="98"/>
      <c r="D982" s="98"/>
      <c r="E982" s="168"/>
      <c r="F982" s="168"/>
      <c r="G982" s="169"/>
      <c r="H982" s="168"/>
      <c r="I982" s="168"/>
      <c r="J982" s="168"/>
      <c r="K982" s="170"/>
      <c r="L982" s="170"/>
      <c r="M982" s="168"/>
      <c r="N982" s="168"/>
      <c r="O982" s="168"/>
      <c r="P982" s="170"/>
      <c r="Q982" s="168"/>
      <c r="R982" s="170"/>
      <c r="S982" s="168"/>
      <c r="T982" s="170"/>
      <c r="U982" s="98"/>
      <c r="V982" s="98"/>
      <c r="W982" s="98"/>
      <c r="X982" s="98"/>
      <c r="Y982" s="98"/>
      <c r="Z982" s="98"/>
    </row>
    <row r="983" spans="1:26" ht="18.75" customHeight="1">
      <c r="A983" s="98"/>
      <c r="B983" s="98"/>
      <c r="C983" s="98"/>
      <c r="D983" s="98"/>
      <c r="E983" s="168"/>
      <c r="F983" s="168"/>
      <c r="G983" s="169"/>
      <c r="H983" s="168"/>
      <c r="I983" s="168"/>
      <c r="J983" s="168"/>
      <c r="K983" s="170"/>
      <c r="L983" s="170"/>
      <c r="M983" s="168"/>
      <c r="N983" s="168"/>
      <c r="O983" s="168"/>
      <c r="P983" s="170"/>
      <c r="Q983" s="168"/>
      <c r="R983" s="170"/>
      <c r="S983" s="168"/>
      <c r="T983" s="170"/>
      <c r="U983" s="98"/>
      <c r="V983" s="98"/>
      <c r="W983" s="98"/>
      <c r="X983" s="98"/>
      <c r="Y983" s="98"/>
      <c r="Z983" s="98"/>
    </row>
    <row r="984" spans="1:26" ht="18.75" customHeight="1">
      <c r="A984" s="98"/>
      <c r="B984" s="98"/>
      <c r="C984" s="98"/>
      <c r="D984" s="98"/>
      <c r="E984" s="168"/>
      <c r="F984" s="168"/>
      <c r="G984" s="169"/>
      <c r="H984" s="168"/>
      <c r="I984" s="168"/>
      <c r="J984" s="168"/>
      <c r="K984" s="170"/>
      <c r="L984" s="170"/>
      <c r="M984" s="168"/>
      <c r="N984" s="168"/>
      <c r="O984" s="168"/>
      <c r="P984" s="170"/>
      <c r="Q984" s="168"/>
      <c r="R984" s="170"/>
      <c r="S984" s="168"/>
      <c r="T984" s="170"/>
      <c r="U984" s="98"/>
      <c r="V984" s="98"/>
      <c r="W984" s="98"/>
      <c r="X984" s="98"/>
      <c r="Y984" s="98"/>
      <c r="Z984" s="98"/>
    </row>
    <row r="985" spans="1:26" ht="18.75" customHeight="1">
      <c r="A985" s="98"/>
      <c r="B985" s="98"/>
      <c r="C985" s="98"/>
      <c r="D985" s="98"/>
      <c r="E985" s="168"/>
      <c r="F985" s="168"/>
      <c r="G985" s="169"/>
      <c r="H985" s="168"/>
      <c r="I985" s="168"/>
      <c r="J985" s="168"/>
      <c r="K985" s="170"/>
      <c r="L985" s="170"/>
      <c r="M985" s="168"/>
      <c r="N985" s="168"/>
      <c r="O985" s="168"/>
      <c r="P985" s="170"/>
      <c r="Q985" s="168"/>
      <c r="R985" s="170"/>
      <c r="S985" s="168"/>
      <c r="T985" s="170"/>
      <c r="U985" s="98"/>
      <c r="V985" s="98"/>
      <c r="W985" s="98"/>
      <c r="X985" s="98"/>
      <c r="Y985" s="98"/>
      <c r="Z985" s="98"/>
    </row>
    <row r="986" spans="1:26" ht="18.75" customHeight="1">
      <c r="A986" s="98"/>
      <c r="B986" s="98"/>
      <c r="C986" s="98"/>
      <c r="D986" s="98"/>
      <c r="E986" s="168"/>
      <c r="F986" s="168"/>
      <c r="G986" s="169"/>
      <c r="H986" s="168"/>
      <c r="I986" s="168"/>
      <c r="J986" s="168"/>
      <c r="K986" s="170"/>
      <c r="L986" s="170"/>
      <c r="M986" s="168"/>
      <c r="N986" s="168"/>
      <c r="O986" s="168"/>
      <c r="P986" s="170"/>
      <c r="Q986" s="168"/>
      <c r="R986" s="170"/>
      <c r="S986" s="168"/>
      <c r="T986" s="170"/>
      <c r="U986" s="98"/>
      <c r="V986" s="98"/>
      <c r="W986" s="98"/>
      <c r="X986" s="98"/>
      <c r="Y986" s="98"/>
      <c r="Z986" s="98"/>
    </row>
    <row r="987" spans="1:26" ht="18.75" customHeight="1">
      <c r="A987" s="98"/>
      <c r="B987" s="98"/>
      <c r="C987" s="98"/>
      <c r="D987" s="98"/>
      <c r="E987" s="168"/>
      <c r="F987" s="168"/>
      <c r="G987" s="169"/>
      <c r="H987" s="168"/>
      <c r="I987" s="168"/>
      <c r="J987" s="168"/>
      <c r="K987" s="170"/>
      <c r="L987" s="170"/>
      <c r="M987" s="168"/>
      <c r="N987" s="168"/>
      <c r="O987" s="168"/>
      <c r="P987" s="170"/>
      <c r="Q987" s="168"/>
      <c r="R987" s="170"/>
      <c r="S987" s="168"/>
      <c r="T987" s="170"/>
      <c r="U987" s="98"/>
      <c r="V987" s="98"/>
      <c r="W987" s="98"/>
      <c r="X987" s="98"/>
      <c r="Y987" s="98"/>
      <c r="Z987" s="98"/>
    </row>
    <row r="988" spans="1:26" ht="18.75" customHeight="1">
      <c r="A988" s="98"/>
      <c r="B988" s="98"/>
      <c r="C988" s="98"/>
      <c r="D988" s="98"/>
      <c r="E988" s="168"/>
      <c r="F988" s="168"/>
      <c r="G988" s="169"/>
      <c r="H988" s="168"/>
      <c r="I988" s="168"/>
      <c r="J988" s="168"/>
      <c r="K988" s="170"/>
      <c r="L988" s="170"/>
      <c r="M988" s="168"/>
      <c r="N988" s="168"/>
      <c r="O988" s="168"/>
      <c r="P988" s="170"/>
      <c r="Q988" s="168"/>
      <c r="R988" s="170"/>
      <c r="S988" s="168"/>
      <c r="T988" s="170"/>
      <c r="U988" s="98"/>
      <c r="V988" s="98"/>
      <c r="W988" s="98"/>
      <c r="X988" s="98"/>
      <c r="Y988" s="98"/>
      <c r="Z988" s="98"/>
    </row>
    <row r="989" spans="1:26" ht="18.75" customHeight="1">
      <c r="A989" s="98"/>
      <c r="B989" s="98"/>
      <c r="C989" s="98"/>
      <c r="D989" s="98"/>
      <c r="E989" s="168"/>
      <c r="F989" s="168"/>
      <c r="G989" s="169"/>
      <c r="H989" s="168"/>
      <c r="I989" s="168"/>
      <c r="J989" s="168"/>
      <c r="K989" s="170"/>
      <c r="L989" s="170"/>
      <c r="M989" s="168"/>
      <c r="N989" s="168"/>
      <c r="O989" s="168"/>
      <c r="P989" s="170"/>
      <c r="Q989" s="168"/>
      <c r="R989" s="170"/>
      <c r="S989" s="168"/>
      <c r="T989" s="170"/>
      <c r="U989" s="98"/>
      <c r="V989" s="98"/>
      <c r="W989" s="98"/>
      <c r="X989" s="98"/>
      <c r="Y989" s="98"/>
      <c r="Z989" s="98"/>
    </row>
    <row r="990" spans="1:26" ht="18.75" customHeight="1">
      <c r="A990" s="98"/>
      <c r="B990" s="98"/>
      <c r="C990" s="98"/>
      <c r="D990" s="98"/>
      <c r="E990" s="168"/>
      <c r="F990" s="168"/>
      <c r="G990" s="169"/>
      <c r="H990" s="168"/>
      <c r="I990" s="168"/>
      <c r="J990" s="168"/>
      <c r="K990" s="170"/>
      <c r="L990" s="170"/>
      <c r="M990" s="168"/>
      <c r="N990" s="168"/>
      <c r="O990" s="168"/>
      <c r="P990" s="170"/>
      <c r="Q990" s="168"/>
      <c r="R990" s="170"/>
      <c r="S990" s="168"/>
      <c r="T990" s="170"/>
      <c r="U990" s="98"/>
      <c r="V990" s="98"/>
      <c r="W990" s="98"/>
      <c r="X990" s="98"/>
      <c r="Y990" s="98"/>
      <c r="Z990" s="98"/>
    </row>
    <row r="991" spans="1:26" ht="18.75" customHeight="1">
      <c r="A991" s="98"/>
      <c r="B991" s="98"/>
      <c r="C991" s="98"/>
      <c r="D991" s="98"/>
      <c r="E991" s="168"/>
      <c r="F991" s="168"/>
      <c r="G991" s="169"/>
      <c r="H991" s="168"/>
      <c r="I991" s="168"/>
      <c r="J991" s="168"/>
      <c r="K991" s="170"/>
      <c r="L991" s="170"/>
      <c r="M991" s="168"/>
      <c r="N991" s="168"/>
      <c r="O991" s="168"/>
      <c r="P991" s="170"/>
      <c r="Q991" s="168"/>
      <c r="R991" s="170"/>
      <c r="S991" s="168"/>
      <c r="T991" s="170"/>
      <c r="U991" s="98"/>
      <c r="V991" s="98"/>
      <c r="W991" s="98"/>
      <c r="X991" s="98"/>
      <c r="Y991" s="98"/>
      <c r="Z991" s="98"/>
    </row>
    <row r="992" spans="1:26" ht="18.75" customHeight="1">
      <c r="A992" s="98"/>
      <c r="B992" s="98"/>
      <c r="C992" s="98"/>
      <c r="D992" s="98"/>
      <c r="E992" s="168"/>
      <c r="F992" s="168"/>
      <c r="G992" s="169"/>
      <c r="H992" s="168"/>
      <c r="I992" s="168"/>
      <c r="J992" s="168"/>
      <c r="K992" s="170"/>
      <c r="L992" s="170"/>
      <c r="M992" s="168"/>
      <c r="N992" s="168"/>
      <c r="O992" s="168"/>
      <c r="P992" s="170"/>
      <c r="Q992" s="168"/>
      <c r="R992" s="170"/>
      <c r="S992" s="168"/>
      <c r="T992" s="170"/>
      <c r="U992" s="98"/>
      <c r="V992" s="98"/>
      <c r="W992" s="98"/>
      <c r="X992" s="98"/>
      <c r="Y992" s="98"/>
      <c r="Z992" s="98"/>
    </row>
    <row r="993" spans="1:26" ht="18.75" customHeight="1">
      <c r="A993" s="98"/>
      <c r="B993" s="98"/>
      <c r="C993" s="98"/>
      <c r="D993" s="98"/>
      <c r="E993" s="168"/>
      <c r="F993" s="168"/>
      <c r="G993" s="169"/>
      <c r="H993" s="168"/>
      <c r="I993" s="168"/>
      <c r="J993" s="168"/>
      <c r="K993" s="170"/>
      <c r="L993" s="170"/>
      <c r="M993" s="168"/>
      <c r="N993" s="168"/>
      <c r="O993" s="168"/>
      <c r="P993" s="170"/>
      <c r="Q993" s="168"/>
      <c r="R993" s="170"/>
      <c r="S993" s="168"/>
      <c r="T993" s="170"/>
      <c r="U993" s="98"/>
      <c r="V993" s="98"/>
      <c r="W993" s="98"/>
      <c r="X993" s="98"/>
      <c r="Y993" s="98"/>
      <c r="Z993" s="98"/>
    </row>
    <row r="994" spans="1:26" ht="18.75" customHeight="1">
      <c r="A994" s="98"/>
      <c r="B994" s="98"/>
      <c r="C994" s="98"/>
      <c r="D994" s="98"/>
      <c r="E994" s="168"/>
      <c r="F994" s="168"/>
      <c r="G994" s="169"/>
      <c r="H994" s="168"/>
      <c r="I994" s="168"/>
      <c r="J994" s="168"/>
      <c r="K994" s="170"/>
      <c r="L994" s="170"/>
      <c r="M994" s="168"/>
      <c r="N994" s="168"/>
      <c r="O994" s="168"/>
      <c r="P994" s="170"/>
      <c r="Q994" s="168"/>
      <c r="R994" s="170"/>
      <c r="S994" s="168"/>
      <c r="T994" s="170"/>
      <c r="U994" s="98"/>
      <c r="V994" s="98"/>
      <c r="W994" s="98"/>
      <c r="X994" s="98"/>
      <c r="Y994" s="98"/>
      <c r="Z994" s="98"/>
    </row>
    <row r="995" spans="1:26" ht="18.75" customHeight="1">
      <c r="A995" s="98"/>
      <c r="B995" s="98"/>
      <c r="C995" s="98"/>
      <c r="D995" s="98"/>
      <c r="E995" s="168"/>
      <c r="F995" s="168"/>
      <c r="G995" s="169"/>
      <c r="H995" s="168"/>
      <c r="I995" s="168"/>
      <c r="J995" s="168"/>
      <c r="K995" s="170"/>
      <c r="L995" s="170"/>
      <c r="M995" s="168"/>
      <c r="N995" s="168"/>
      <c r="O995" s="168"/>
      <c r="P995" s="170"/>
      <c r="Q995" s="168"/>
      <c r="R995" s="170"/>
      <c r="S995" s="168"/>
      <c r="T995" s="170"/>
      <c r="U995" s="98"/>
      <c r="V995" s="98"/>
      <c r="W995" s="98"/>
      <c r="X995" s="98"/>
      <c r="Y995" s="98"/>
      <c r="Z995" s="98"/>
    </row>
    <row r="996" spans="1:26" ht="18.75" customHeight="1">
      <c r="A996" s="98"/>
      <c r="B996" s="98"/>
      <c r="C996" s="98"/>
      <c r="D996" s="98"/>
      <c r="E996" s="168"/>
      <c r="F996" s="168"/>
      <c r="G996" s="169"/>
      <c r="H996" s="168"/>
      <c r="I996" s="168"/>
      <c r="J996" s="168"/>
      <c r="K996" s="170"/>
      <c r="L996" s="170"/>
      <c r="M996" s="168"/>
      <c r="N996" s="168"/>
      <c r="O996" s="168"/>
      <c r="P996" s="170"/>
      <c r="Q996" s="168"/>
      <c r="R996" s="170"/>
      <c r="S996" s="168"/>
      <c r="T996" s="170"/>
      <c r="U996" s="98"/>
      <c r="V996" s="98"/>
      <c r="W996" s="98"/>
      <c r="X996" s="98"/>
      <c r="Y996" s="98"/>
      <c r="Z996" s="98"/>
    </row>
    <row r="997" spans="1:26" ht="18.75" customHeight="1">
      <c r="A997" s="98"/>
      <c r="B997" s="98"/>
      <c r="C997" s="98"/>
      <c r="D997" s="98"/>
      <c r="E997" s="168"/>
      <c r="F997" s="168"/>
      <c r="G997" s="169"/>
      <c r="H997" s="168"/>
      <c r="I997" s="168"/>
      <c r="J997" s="168"/>
      <c r="K997" s="170"/>
      <c r="L997" s="170"/>
      <c r="M997" s="168"/>
      <c r="N997" s="168"/>
      <c r="O997" s="168"/>
      <c r="P997" s="170"/>
      <c r="Q997" s="168"/>
      <c r="R997" s="170"/>
      <c r="S997" s="168"/>
      <c r="T997" s="170"/>
      <c r="U997" s="98"/>
      <c r="V997" s="98"/>
      <c r="W997" s="98"/>
      <c r="X997" s="98"/>
      <c r="Y997" s="98"/>
      <c r="Z997" s="98"/>
    </row>
    <row r="998" spans="1:26" ht="18.75" customHeight="1">
      <c r="A998" s="98"/>
      <c r="B998" s="98"/>
      <c r="C998" s="98"/>
      <c r="D998" s="98"/>
      <c r="E998" s="168"/>
      <c r="F998" s="168"/>
      <c r="G998" s="169"/>
      <c r="H998" s="168"/>
      <c r="I998" s="168"/>
      <c r="J998" s="168"/>
      <c r="K998" s="170"/>
      <c r="L998" s="170"/>
      <c r="M998" s="168"/>
      <c r="N998" s="168"/>
      <c r="O998" s="168"/>
      <c r="P998" s="170"/>
      <c r="Q998" s="168"/>
      <c r="R998" s="170"/>
      <c r="S998" s="168"/>
      <c r="T998" s="170"/>
      <c r="U998" s="98"/>
      <c r="V998" s="98"/>
      <c r="W998" s="98"/>
      <c r="X998" s="98"/>
      <c r="Y998" s="98"/>
      <c r="Z998" s="98"/>
    </row>
    <row r="999" spans="1:26" ht="18.75" customHeight="1">
      <c r="A999" s="98"/>
      <c r="B999" s="98"/>
      <c r="C999" s="98"/>
      <c r="D999" s="98"/>
      <c r="E999" s="168"/>
      <c r="F999" s="168"/>
      <c r="G999" s="169"/>
      <c r="H999" s="168"/>
      <c r="I999" s="168"/>
      <c r="J999" s="168"/>
      <c r="K999" s="170"/>
      <c r="L999" s="170"/>
      <c r="M999" s="168"/>
      <c r="N999" s="168"/>
      <c r="O999" s="168"/>
      <c r="P999" s="170"/>
      <c r="Q999" s="168"/>
      <c r="R999" s="170"/>
      <c r="S999" s="168"/>
      <c r="T999" s="170"/>
      <c r="U999" s="98"/>
      <c r="V999" s="98"/>
      <c r="W999" s="98"/>
      <c r="X999" s="98"/>
      <c r="Y999" s="98"/>
      <c r="Z999" s="98"/>
    </row>
    <row r="1000" spans="1:26" ht="18.75" customHeight="1">
      <c r="A1000" s="98"/>
      <c r="B1000" s="98"/>
      <c r="C1000" s="98"/>
      <c r="D1000" s="98"/>
      <c r="E1000" s="168"/>
      <c r="F1000" s="168"/>
      <c r="G1000" s="169"/>
      <c r="H1000" s="168"/>
      <c r="I1000" s="168"/>
      <c r="J1000" s="168"/>
      <c r="K1000" s="170"/>
      <c r="L1000" s="170"/>
      <c r="M1000" s="168"/>
      <c r="N1000" s="168"/>
      <c r="O1000" s="168"/>
      <c r="P1000" s="170"/>
      <c r="Q1000" s="168"/>
      <c r="R1000" s="170"/>
      <c r="S1000" s="168"/>
      <c r="T1000" s="170"/>
      <c r="U1000" s="98"/>
      <c r="V1000" s="98"/>
      <c r="W1000" s="98"/>
      <c r="X1000" s="98"/>
      <c r="Y1000" s="98"/>
      <c r="Z1000" s="98"/>
    </row>
    <row r="1001" spans="1:26" ht="18.75" customHeight="1">
      <c r="A1001" s="98"/>
      <c r="B1001" s="98"/>
      <c r="C1001" s="98"/>
      <c r="D1001" s="98"/>
      <c r="E1001" s="168"/>
      <c r="F1001" s="168"/>
      <c r="G1001" s="169"/>
      <c r="H1001" s="168"/>
      <c r="I1001" s="168"/>
      <c r="J1001" s="168"/>
      <c r="K1001" s="170"/>
      <c r="L1001" s="170"/>
      <c r="M1001" s="168"/>
      <c r="N1001" s="168"/>
      <c r="O1001" s="168"/>
      <c r="P1001" s="170"/>
      <c r="Q1001" s="168"/>
      <c r="R1001" s="170"/>
      <c r="S1001" s="168"/>
      <c r="T1001" s="170"/>
      <c r="U1001" s="98"/>
      <c r="V1001" s="98"/>
      <c r="W1001" s="98"/>
      <c r="X1001" s="98"/>
      <c r="Y1001" s="98"/>
      <c r="Z1001" s="98"/>
    </row>
    <row r="1002" spans="1:26" ht="18.75" customHeight="1">
      <c r="A1002" s="98"/>
      <c r="B1002" s="98"/>
      <c r="C1002" s="98"/>
      <c r="D1002" s="98"/>
      <c r="E1002" s="168"/>
      <c r="F1002" s="168"/>
      <c r="G1002" s="169"/>
      <c r="H1002" s="168"/>
      <c r="I1002" s="168"/>
      <c r="J1002" s="168"/>
      <c r="K1002" s="170"/>
      <c r="L1002" s="170"/>
      <c r="M1002" s="168"/>
      <c r="N1002" s="168"/>
      <c r="O1002" s="168"/>
      <c r="P1002" s="170"/>
      <c r="Q1002" s="168"/>
      <c r="R1002" s="170"/>
      <c r="S1002" s="168"/>
      <c r="T1002" s="170"/>
      <c r="U1002" s="98"/>
      <c r="V1002" s="98"/>
      <c r="W1002" s="98"/>
      <c r="X1002" s="98"/>
      <c r="Y1002" s="98"/>
      <c r="Z1002" s="98"/>
    </row>
    <row r="1003" spans="1:26" ht="18.75" customHeight="1">
      <c r="A1003" s="98"/>
      <c r="B1003" s="98"/>
      <c r="C1003" s="98"/>
      <c r="D1003" s="98"/>
      <c r="E1003" s="168"/>
      <c r="F1003" s="168"/>
      <c r="G1003" s="169"/>
      <c r="H1003" s="168"/>
      <c r="I1003" s="168"/>
      <c r="J1003" s="168"/>
      <c r="K1003" s="170"/>
      <c r="L1003" s="170"/>
      <c r="M1003" s="168"/>
      <c r="N1003" s="168"/>
      <c r="O1003" s="168"/>
      <c r="P1003" s="170"/>
      <c r="Q1003" s="168"/>
      <c r="R1003" s="170"/>
      <c r="S1003" s="168"/>
      <c r="T1003" s="170"/>
      <c r="U1003" s="98"/>
      <c r="V1003" s="98"/>
      <c r="W1003" s="98"/>
      <c r="X1003" s="98"/>
      <c r="Y1003" s="98"/>
      <c r="Z1003" s="98"/>
    </row>
    <row r="1004" spans="1:26" ht="18.75" customHeight="1">
      <c r="A1004" s="98"/>
      <c r="B1004" s="98"/>
      <c r="C1004" s="98"/>
      <c r="D1004" s="98"/>
      <c r="E1004" s="168"/>
      <c r="F1004" s="168"/>
      <c r="G1004" s="169"/>
      <c r="H1004" s="168"/>
      <c r="I1004" s="168"/>
      <c r="J1004" s="168"/>
      <c r="K1004" s="170"/>
      <c r="L1004" s="170"/>
      <c r="M1004" s="168"/>
      <c r="N1004" s="168"/>
      <c r="O1004" s="168"/>
      <c r="P1004" s="170"/>
      <c r="Q1004" s="168"/>
      <c r="R1004" s="170"/>
      <c r="S1004" s="168"/>
      <c r="T1004" s="170"/>
      <c r="U1004" s="98"/>
      <c r="V1004" s="98"/>
      <c r="W1004" s="98"/>
      <c r="X1004" s="98"/>
      <c r="Y1004" s="98"/>
      <c r="Z1004" s="98"/>
    </row>
    <row r="1005" spans="1:26" ht="18.75" customHeight="1">
      <c r="A1005" s="98"/>
      <c r="B1005" s="98"/>
      <c r="C1005" s="98"/>
      <c r="D1005" s="98"/>
      <c r="E1005" s="168"/>
      <c r="F1005" s="168"/>
      <c r="G1005" s="169"/>
      <c r="H1005" s="168"/>
      <c r="I1005" s="168"/>
      <c r="J1005" s="168"/>
      <c r="K1005" s="170"/>
      <c r="L1005" s="170"/>
      <c r="M1005" s="168"/>
      <c r="N1005" s="168"/>
      <c r="O1005" s="168"/>
      <c r="P1005" s="170"/>
      <c r="Q1005" s="168"/>
      <c r="R1005" s="170"/>
      <c r="S1005" s="168"/>
      <c r="T1005" s="170"/>
      <c r="U1005" s="98"/>
      <c r="V1005" s="98"/>
      <c r="W1005" s="98"/>
      <c r="X1005" s="98"/>
      <c r="Y1005" s="98"/>
      <c r="Z1005" s="98"/>
    </row>
    <row r="1006" spans="1:26" ht="18.75" customHeight="1">
      <c r="A1006" s="98"/>
      <c r="B1006" s="98"/>
      <c r="C1006" s="98"/>
      <c r="D1006" s="98"/>
      <c r="E1006" s="168"/>
      <c r="F1006" s="168"/>
      <c r="G1006" s="169"/>
      <c r="H1006" s="168"/>
      <c r="I1006" s="168"/>
      <c r="J1006" s="168"/>
      <c r="K1006" s="170"/>
      <c r="L1006" s="170"/>
      <c r="M1006" s="168"/>
      <c r="N1006" s="168"/>
      <c r="O1006" s="168"/>
      <c r="P1006" s="170"/>
      <c r="Q1006" s="168"/>
      <c r="R1006" s="170"/>
      <c r="S1006" s="168"/>
      <c r="T1006" s="170"/>
      <c r="U1006" s="98"/>
      <c r="V1006" s="98"/>
      <c r="W1006" s="98"/>
      <c r="X1006" s="98"/>
      <c r="Y1006" s="98"/>
      <c r="Z1006" s="98"/>
    </row>
    <row r="1007" spans="1:26" ht="18.75" customHeight="1">
      <c r="A1007" s="98"/>
      <c r="B1007" s="98"/>
      <c r="C1007" s="98"/>
      <c r="D1007" s="98"/>
      <c r="E1007" s="168"/>
      <c r="F1007" s="168"/>
      <c r="G1007" s="169"/>
      <c r="H1007" s="168"/>
      <c r="I1007" s="168"/>
      <c r="J1007" s="168"/>
      <c r="K1007" s="170"/>
      <c r="L1007" s="170"/>
      <c r="M1007" s="168"/>
      <c r="N1007" s="168"/>
      <c r="O1007" s="168"/>
      <c r="P1007" s="170"/>
      <c r="Q1007" s="168"/>
      <c r="R1007" s="170"/>
      <c r="S1007" s="168"/>
      <c r="T1007" s="170"/>
      <c r="U1007" s="98"/>
      <c r="V1007" s="98"/>
      <c r="W1007" s="98"/>
      <c r="X1007" s="98"/>
      <c r="Y1007" s="98"/>
      <c r="Z1007" s="98"/>
    </row>
    <row r="1008" spans="1:26" ht="18.75" customHeight="1">
      <c r="A1008" s="98"/>
      <c r="B1008" s="98"/>
      <c r="C1008" s="98"/>
      <c r="D1008" s="98"/>
      <c r="E1008" s="168"/>
      <c r="F1008" s="168"/>
      <c r="G1008" s="169"/>
      <c r="H1008" s="168"/>
      <c r="I1008" s="168"/>
      <c r="J1008" s="168"/>
      <c r="K1008" s="170"/>
      <c r="L1008" s="170"/>
      <c r="M1008" s="168"/>
      <c r="N1008" s="168"/>
      <c r="O1008" s="168"/>
      <c r="P1008" s="170"/>
      <c r="Q1008" s="168"/>
      <c r="R1008" s="170"/>
      <c r="S1008" s="168"/>
      <c r="T1008" s="170"/>
      <c r="U1008" s="98"/>
      <c r="V1008" s="98"/>
      <c r="W1008" s="98"/>
      <c r="X1008" s="98"/>
      <c r="Y1008" s="98"/>
      <c r="Z1008" s="98"/>
    </row>
    <row r="1009" spans="1:26" ht="18.75" customHeight="1">
      <c r="A1009" s="98"/>
      <c r="B1009" s="98"/>
      <c r="C1009" s="98"/>
      <c r="D1009" s="98"/>
      <c r="E1009" s="168"/>
      <c r="F1009" s="168"/>
      <c r="G1009" s="169"/>
      <c r="H1009" s="168"/>
      <c r="I1009" s="168"/>
      <c r="J1009" s="168"/>
      <c r="K1009" s="170"/>
      <c r="L1009" s="170"/>
      <c r="M1009" s="168"/>
      <c r="N1009" s="168"/>
      <c r="O1009" s="168"/>
      <c r="P1009" s="170"/>
      <c r="Q1009" s="168"/>
      <c r="R1009" s="170"/>
      <c r="S1009" s="168"/>
      <c r="T1009" s="170"/>
      <c r="U1009" s="98"/>
      <c r="V1009" s="98"/>
      <c r="W1009" s="98"/>
      <c r="X1009" s="98"/>
      <c r="Y1009" s="98"/>
      <c r="Z1009" s="98"/>
    </row>
    <row r="1010" spans="1:26" ht="18.75" customHeight="1">
      <c r="A1010" s="98"/>
      <c r="B1010" s="98"/>
      <c r="C1010" s="98"/>
      <c r="D1010" s="98"/>
      <c r="E1010" s="168"/>
      <c r="F1010" s="168"/>
      <c r="G1010" s="169"/>
      <c r="H1010" s="168"/>
      <c r="I1010" s="168"/>
      <c r="J1010" s="168"/>
      <c r="K1010" s="170"/>
      <c r="L1010" s="170"/>
      <c r="M1010" s="168"/>
      <c r="N1010" s="168"/>
      <c r="O1010" s="168"/>
      <c r="P1010" s="170"/>
      <c r="Q1010" s="168"/>
      <c r="R1010" s="170"/>
      <c r="S1010" s="168"/>
      <c r="T1010" s="170"/>
      <c r="U1010" s="98"/>
      <c r="V1010" s="98"/>
      <c r="W1010" s="98"/>
      <c r="X1010" s="98"/>
      <c r="Y1010" s="98"/>
      <c r="Z1010" s="98"/>
    </row>
    <row r="1011" spans="1:26" ht="18.75" customHeight="1">
      <c r="A1011" s="98"/>
      <c r="B1011" s="98"/>
      <c r="C1011" s="98"/>
      <c r="D1011" s="98"/>
      <c r="E1011" s="168"/>
      <c r="F1011" s="168"/>
      <c r="G1011" s="169"/>
      <c r="H1011" s="168"/>
      <c r="I1011" s="168"/>
      <c r="J1011" s="168"/>
      <c r="K1011" s="170"/>
      <c r="L1011" s="170"/>
      <c r="M1011" s="168"/>
      <c r="N1011" s="168"/>
      <c r="O1011" s="168"/>
      <c r="P1011" s="170"/>
      <c r="Q1011" s="168"/>
      <c r="R1011" s="170"/>
      <c r="S1011" s="168"/>
      <c r="T1011" s="170"/>
      <c r="U1011" s="98"/>
      <c r="V1011" s="98"/>
      <c r="W1011" s="98"/>
      <c r="X1011" s="98"/>
      <c r="Y1011" s="98"/>
      <c r="Z1011" s="98"/>
    </row>
    <row r="1012" spans="1:26" ht="18.75" customHeight="1">
      <c r="A1012" s="98"/>
      <c r="B1012" s="98"/>
      <c r="C1012" s="98"/>
      <c r="D1012" s="98"/>
      <c r="E1012" s="168"/>
      <c r="F1012" s="168"/>
      <c r="G1012" s="169"/>
      <c r="H1012" s="168"/>
      <c r="I1012" s="168"/>
      <c r="J1012" s="168"/>
      <c r="K1012" s="170"/>
      <c r="L1012" s="170"/>
      <c r="M1012" s="168"/>
      <c r="N1012" s="168"/>
      <c r="O1012" s="168"/>
      <c r="P1012" s="170"/>
      <c r="Q1012" s="168"/>
      <c r="R1012" s="170"/>
      <c r="S1012" s="168"/>
      <c r="T1012" s="170"/>
      <c r="U1012" s="98"/>
      <c r="V1012" s="98"/>
      <c r="W1012" s="98"/>
      <c r="X1012" s="98"/>
      <c r="Y1012" s="98"/>
      <c r="Z1012" s="98"/>
    </row>
    <row r="1013" spans="1:26" ht="18.75" customHeight="1">
      <c r="A1013" s="98"/>
      <c r="B1013" s="98"/>
      <c r="C1013" s="98"/>
      <c r="D1013" s="98"/>
      <c r="E1013" s="168"/>
      <c r="F1013" s="168"/>
      <c r="G1013" s="169"/>
      <c r="H1013" s="168"/>
      <c r="I1013" s="168"/>
      <c r="J1013" s="168"/>
      <c r="K1013" s="170"/>
      <c r="L1013" s="170"/>
      <c r="M1013" s="168"/>
      <c r="N1013" s="168"/>
      <c r="O1013" s="168"/>
      <c r="P1013" s="170"/>
      <c r="Q1013" s="168"/>
      <c r="R1013" s="170"/>
      <c r="S1013" s="168"/>
      <c r="T1013" s="170"/>
      <c r="U1013" s="98"/>
      <c r="V1013" s="98"/>
      <c r="W1013" s="98"/>
      <c r="X1013" s="98"/>
      <c r="Y1013" s="98"/>
      <c r="Z1013" s="98"/>
    </row>
    <row r="1014" spans="1:26" ht="18.75" customHeight="1">
      <c r="A1014" s="98"/>
      <c r="B1014" s="98"/>
      <c r="C1014" s="98"/>
      <c r="D1014" s="98"/>
      <c r="E1014" s="168"/>
      <c r="F1014" s="168"/>
      <c r="G1014" s="169"/>
      <c r="H1014" s="168"/>
      <c r="I1014" s="168"/>
      <c r="J1014" s="168"/>
      <c r="K1014" s="170"/>
      <c r="L1014" s="170"/>
      <c r="M1014" s="168"/>
      <c r="N1014" s="168"/>
      <c r="O1014" s="168"/>
      <c r="P1014" s="170"/>
      <c r="Q1014" s="168"/>
      <c r="R1014" s="170"/>
      <c r="S1014" s="168"/>
      <c r="T1014" s="170"/>
      <c r="U1014" s="98"/>
      <c r="V1014" s="98"/>
      <c r="W1014" s="98"/>
      <c r="X1014" s="98"/>
      <c r="Y1014" s="98"/>
      <c r="Z1014" s="98"/>
    </row>
    <row r="1015" spans="1:26" ht="18.75" customHeight="1">
      <c r="A1015" s="98"/>
      <c r="B1015" s="98"/>
      <c r="C1015" s="98"/>
      <c r="D1015" s="98"/>
      <c r="E1015" s="168"/>
      <c r="F1015" s="168"/>
      <c r="G1015" s="169"/>
      <c r="H1015" s="168"/>
      <c r="I1015" s="168"/>
      <c r="J1015" s="168"/>
      <c r="K1015" s="170"/>
      <c r="L1015" s="170"/>
      <c r="M1015" s="168"/>
      <c r="N1015" s="168"/>
      <c r="O1015" s="168"/>
      <c r="P1015" s="170"/>
      <c r="Q1015" s="168"/>
      <c r="R1015" s="170"/>
      <c r="S1015" s="168"/>
      <c r="T1015" s="170"/>
      <c r="U1015" s="98"/>
      <c r="V1015" s="98"/>
      <c r="W1015" s="98"/>
      <c r="X1015" s="98"/>
      <c r="Y1015" s="98"/>
      <c r="Z1015" s="98"/>
    </row>
    <row r="1016" spans="1:26">
      <c r="A1016" s="98"/>
      <c r="B1016" s="98"/>
      <c r="C1016" s="98"/>
      <c r="D1016" s="98"/>
      <c r="E1016" s="168"/>
      <c r="F1016" s="168"/>
      <c r="G1016" s="169"/>
      <c r="H1016" s="168"/>
      <c r="I1016" s="168"/>
      <c r="J1016" s="168"/>
      <c r="K1016" s="170"/>
      <c r="L1016" s="170"/>
      <c r="M1016" s="168"/>
      <c r="N1016" s="168"/>
      <c r="O1016" s="168"/>
      <c r="P1016" s="170"/>
      <c r="Q1016" s="168"/>
      <c r="R1016" s="170"/>
      <c r="S1016" s="168"/>
      <c r="T1016" s="170"/>
      <c r="U1016" s="98"/>
    </row>
    <row r="1017" spans="1:26">
      <c r="A1017" s="98"/>
      <c r="B1017" s="98"/>
      <c r="C1017" s="98"/>
      <c r="D1017" s="98"/>
      <c r="E1017" s="168"/>
      <c r="F1017" s="168"/>
      <c r="G1017" s="169"/>
      <c r="H1017" s="168"/>
      <c r="I1017" s="168"/>
      <c r="J1017" s="168"/>
      <c r="K1017" s="170"/>
      <c r="L1017" s="170"/>
      <c r="M1017" s="168"/>
      <c r="N1017" s="168"/>
      <c r="O1017" s="168"/>
      <c r="P1017" s="170"/>
      <c r="Q1017" s="168"/>
      <c r="R1017" s="170"/>
      <c r="S1017" s="168"/>
      <c r="T1017" s="170"/>
      <c r="U1017" s="98"/>
    </row>
    <row r="1018" spans="1:26">
      <c r="A1018" s="98"/>
      <c r="B1018" s="98"/>
      <c r="C1018" s="98"/>
      <c r="D1018" s="98"/>
      <c r="E1018" s="168"/>
      <c r="F1018" s="168"/>
      <c r="G1018" s="169"/>
      <c r="H1018" s="168"/>
      <c r="I1018" s="168"/>
      <c r="J1018" s="168"/>
      <c r="K1018" s="170"/>
      <c r="L1018" s="170"/>
      <c r="M1018" s="168"/>
      <c r="N1018" s="168"/>
      <c r="O1018" s="168"/>
      <c r="P1018" s="170"/>
      <c r="Q1018" s="168"/>
      <c r="R1018" s="170"/>
      <c r="S1018" s="168"/>
      <c r="T1018" s="170"/>
      <c r="U1018" s="98"/>
    </row>
    <row r="1019" spans="1:26">
      <c r="A1019" s="98"/>
      <c r="B1019" s="98"/>
      <c r="C1019" s="98"/>
      <c r="D1019" s="98"/>
      <c r="E1019" s="168"/>
      <c r="F1019" s="168"/>
      <c r="G1019" s="169"/>
      <c r="H1019" s="168"/>
      <c r="I1019" s="168"/>
      <c r="J1019" s="168"/>
      <c r="K1019" s="170"/>
      <c r="L1019" s="170"/>
      <c r="M1019" s="168"/>
      <c r="N1019" s="168"/>
      <c r="O1019" s="168"/>
      <c r="P1019" s="170"/>
      <c r="Q1019" s="168"/>
      <c r="R1019" s="170"/>
      <c r="S1019" s="168"/>
      <c r="T1019" s="170"/>
      <c r="U1019" s="98"/>
    </row>
    <row r="1020" spans="1:26">
      <c r="A1020" s="98"/>
      <c r="B1020" s="98"/>
      <c r="C1020" s="98"/>
      <c r="D1020" s="98"/>
      <c r="E1020" s="168"/>
      <c r="F1020" s="168"/>
      <c r="G1020" s="169"/>
      <c r="H1020" s="168"/>
      <c r="I1020" s="168"/>
      <c r="J1020" s="168"/>
      <c r="K1020" s="170"/>
      <c r="L1020" s="170"/>
      <c r="M1020" s="168"/>
      <c r="N1020" s="168"/>
      <c r="O1020" s="168"/>
      <c r="P1020" s="170"/>
      <c r="Q1020" s="168"/>
      <c r="R1020" s="170"/>
      <c r="S1020" s="168"/>
      <c r="T1020" s="170"/>
      <c r="U1020" s="98"/>
    </row>
    <row r="1021" spans="1:26">
      <c r="A1021" s="98"/>
      <c r="B1021" s="98"/>
      <c r="C1021" s="98"/>
      <c r="D1021" s="98"/>
      <c r="E1021" s="168"/>
      <c r="F1021" s="168"/>
      <c r="G1021" s="169"/>
      <c r="H1021" s="168"/>
      <c r="I1021" s="168"/>
      <c r="J1021" s="168"/>
      <c r="K1021" s="170"/>
      <c r="L1021" s="170"/>
      <c r="M1021" s="168"/>
      <c r="N1021" s="168"/>
      <c r="O1021" s="168"/>
      <c r="P1021" s="170"/>
      <c r="Q1021" s="168"/>
      <c r="R1021" s="170"/>
      <c r="S1021" s="168"/>
      <c r="T1021" s="170"/>
    </row>
    <row r="1022" spans="1:26">
      <c r="A1022" s="98"/>
      <c r="B1022" s="98"/>
      <c r="C1022" s="98"/>
      <c r="D1022" s="98"/>
      <c r="E1022" s="168"/>
      <c r="F1022" s="168"/>
      <c r="G1022" s="169"/>
      <c r="H1022" s="168"/>
      <c r="I1022" s="168"/>
      <c r="J1022" s="168"/>
      <c r="K1022" s="170"/>
      <c r="L1022" s="170"/>
      <c r="M1022" s="168"/>
      <c r="N1022" s="168"/>
      <c r="O1022" s="168"/>
      <c r="P1022" s="170"/>
      <c r="Q1022" s="168"/>
      <c r="R1022" s="170"/>
      <c r="S1022" s="168"/>
      <c r="T1022" s="170"/>
    </row>
    <row r="1023" spans="1:26">
      <c r="A1023" s="98"/>
      <c r="B1023" s="98"/>
      <c r="C1023" s="98"/>
      <c r="D1023" s="98"/>
      <c r="E1023" s="168"/>
      <c r="F1023" s="168"/>
      <c r="G1023" s="169"/>
      <c r="H1023" s="168"/>
      <c r="I1023" s="168"/>
      <c r="J1023" s="168"/>
      <c r="K1023" s="170"/>
      <c r="L1023" s="170"/>
      <c r="M1023" s="168"/>
      <c r="N1023" s="168"/>
      <c r="O1023" s="168"/>
      <c r="P1023" s="170"/>
      <c r="Q1023" s="168"/>
      <c r="R1023" s="170"/>
      <c r="S1023" s="168"/>
      <c r="T1023" s="170"/>
    </row>
    <row r="1024" spans="1:26">
      <c r="A1024" s="98"/>
      <c r="B1024" s="98"/>
      <c r="C1024" s="98"/>
      <c r="D1024" s="98"/>
      <c r="E1024" s="168"/>
      <c r="F1024" s="168"/>
      <c r="G1024" s="169"/>
      <c r="H1024" s="168"/>
      <c r="I1024" s="168"/>
      <c r="J1024" s="168"/>
      <c r="K1024" s="170"/>
      <c r="L1024" s="170"/>
      <c r="M1024" s="168"/>
      <c r="N1024" s="168"/>
      <c r="O1024" s="168"/>
      <c r="P1024" s="170"/>
      <c r="Q1024" s="168"/>
      <c r="R1024" s="170"/>
      <c r="S1024" s="168"/>
      <c r="T1024" s="170"/>
    </row>
  </sheetData>
  <mergeCells count="17">
    <mergeCell ref="B1:T1"/>
    <mergeCell ref="A2:A4"/>
    <mergeCell ref="B2:B4"/>
    <mergeCell ref="C2:C4"/>
    <mergeCell ref="E2:G2"/>
    <mergeCell ref="I2:I4"/>
    <mergeCell ref="L2:L4"/>
    <mergeCell ref="M2:N2"/>
    <mergeCell ref="O2:P2"/>
    <mergeCell ref="Q2:R2"/>
    <mergeCell ref="P326:Q326"/>
    <mergeCell ref="S2:T2"/>
    <mergeCell ref="M3:N3"/>
    <mergeCell ref="O3:P3"/>
    <mergeCell ref="Q3:R3"/>
    <mergeCell ref="S3:T3"/>
    <mergeCell ref="P324:R324"/>
  </mergeCells>
  <hyperlinks>
    <hyperlink ref="C255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M67"/>
  <sheetViews>
    <sheetView zoomScale="80" zoomScaleNormal="80" workbookViewId="0">
      <pane ySplit="2" topLeftCell="A75" activePane="bottomLeft" state="frozen"/>
      <selection pane="bottomLeft" activeCell="F12" sqref="F12"/>
    </sheetView>
  </sheetViews>
  <sheetFormatPr defaultRowHeight="24"/>
  <cols>
    <col min="1" max="1" width="4.125" style="180" customWidth="1"/>
    <col min="2" max="2" width="37.5" style="180" customWidth="1"/>
    <col min="3" max="3" width="11" style="180" customWidth="1"/>
    <col min="4" max="4" width="9.875" style="180" customWidth="1"/>
    <col min="5" max="5" width="12.875" style="180" customWidth="1"/>
    <col min="6" max="6" width="11.25" style="180" customWidth="1"/>
    <col min="7" max="7" width="12.5" style="180" customWidth="1"/>
    <col min="8" max="8" width="8.625" style="180" customWidth="1"/>
    <col min="9" max="9" width="13.125" style="180" customWidth="1"/>
    <col min="10" max="10" width="9" style="180"/>
    <col min="11" max="11" width="10.375" style="180" customWidth="1"/>
    <col min="12" max="12" width="11.25" style="180" customWidth="1"/>
    <col min="13" max="256" width="9" style="180"/>
    <col min="257" max="257" width="4.125" style="180" customWidth="1"/>
    <col min="258" max="258" width="37.5" style="180" customWidth="1"/>
    <col min="259" max="259" width="11" style="180" customWidth="1"/>
    <col min="260" max="260" width="9.875" style="180" customWidth="1"/>
    <col min="261" max="261" width="12.875" style="180" customWidth="1"/>
    <col min="262" max="262" width="11.25" style="180" customWidth="1"/>
    <col min="263" max="263" width="12.5" style="180" customWidth="1"/>
    <col min="264" max="264" width="8.625" style="180" customWidth="1"/>
    <col min="265" max="265" width="13.125" style="180" customWidth="1"/>
    <col min="266" max="266" width="9" style="180"/>
    <col min="267" max="267" width="10.375" style="180" customWidth="1"/>
    <col min="268" max="268" width="11.25" style="180" customWidth="1"/>
    <col min="269" max="512" width="9" style="180"/>
    <col min="513" max="513" width="4.125" style="180" customWidth="1"/>
    <col min="514" max="514" width="37.5" style="180" customWidth="1"/>
    <col min="515" max="515" width="11" style="180" customWidth="1"/>
    <col min="516" max="516" width="9.875" style="180" customWidth="1"/>
    <col min="517" max="517" width="12.875" style="180" customWidth="1"/>
    <col min="518" max="518" width="11.25" style="180" customWidth="1"/>
    <col min="519" max="519" width="12.5" style="180" customWidth="1"/>
    <col min="520" max="520" width="8.625" style="180" customWidth="1"/>
    <col min="521" max="521" width="13.125" style="180" customWidth="1"/>
    <col min="522" max="522" width="9" style="180"/>
    <col min="523" max="523" width="10.375" style="180" customWidth="1"/>
    <col min="524" max="524" width="11.25" style="180" customWidth="1"/>
    <col min="525" max="768" width="9" style="180"/>
    <col min="769" max="769" width="4.125" style="180" customWidth="1"/>
    <col min="770" max="770" width="37.5" style="180" customWidth="1"/>
    <col min="771" max="771" width="11" style="180" customWidth="1"/>
    <col min="772" max="772" width="9.875" style="180" customWidth="1"/>
    <col min="773" max="773" width="12.875" style="180" customWidth="1"/>
    <col min="774" max="774" width="11.25" style="180" customWidth="1"/>
    <col min="775" max="775" width="12.5" style="180" customWidth="1"/>
    <col min="776" max="776" width="8.625" style="180" customWidth="1"/>
    <col min="777" max="777" width="13.125" style="180" customWidth="1"/>
    <col min="778" max="778" width="9" style="180"/>
    <col min="779" max="779" width="10.375" style="180" customWidth="1"/>
    <col min="780" max="780" width="11.25" style="180" customWidth="1"/>
    <col min="781" max="1024" width="9" style="180"/>
    <col min="1025" max="1025" width="4.125" style="180" customWidth="1"/>
    <col min="1026" max="1026" width="37.5" style="180" customWidth="1"/>
    <col min="1027" max="1027" width="11" style="180" customWidth="1"/>
    <col min="1028" max="1028" width="9.875" style="180" customWidth="1"/>
    <col min="1029" max="1029" width="12.875" style="180" customWidth="1"/>
    <col min="1030" max="1030" width="11.25" style="180" customWidth="1"/>
    <col min="1031" max="1031" width="12.5" style="180" customWidth="1"/>
    <col min="1032" max="1032" width="8.625" style="180" customWidth="1"/>
    <col min="1033" max="1033" width="13.125" style="180" customWidth="1"/>
    <col min="1034" max="1034" width="9" style="180"/>
    <col min="1035" max="1035" width="10.375" style="180" customWidth="1"/>
    <col min="1036" max="1036" width="11.25" style="180" customWidth="1"/>
    <col min="1037" max="1280" width="9" style="180"/>
    <col min="1281" max="1281" width="4.125" style="180" customWidth="1"/>
    <col min="1282" max="1282" width="37.5" style="180" customWidth="1"/>
    <col min="1283" max="1283" width="11" style="180" customWidth="1"/>
    <col min="1284" max="1284" width="9.875" style="180" customWidth="1"/>
    <col min="1285" max="1285" width="12.875" style="180" customWidth="1"/>
    <col min="1286" max="1286" width="11.25" style="180" customWidth="1"/>
    <col min="1287" max="1287" width="12.5" style="180" customWidth="1"/>
    <col min="1288" max="1288" width="8.625" style="180" customWidth="1"/>
    <col min="1289" max="1289" width="13.125" style="180" customWidth="1"/>
    <col min="1290" max="1290" width="9" style="180"/>
    <col min="1291" max="1291" width="10.375" style="180" customWidth="1"/>
    <col min="1292" max="1292" width="11.25" style="180" customWidth="1"/>
    <col min="1293" max="1536" width="9" style="180"/>
    <col min="1537" max="1537" width="4.125" style="180" customWidth="1"/>
    <col min="1538" max="1538" width="37.5" style="180" customWidth="1"/>
    <col min="1539" max="1539" width="11" style="180" customWidth="1"/>
    <col min="1540" max="1540" width="9.875" style="180" customWidth="1"/>
    <col min="1541" max="1541" width="12.875" style="180" customWidth="1"/>
    <col min="1542" max="1542" width="11.25" style="180" customWidth="1"/>
    <col min="1543" max="1543" width="12.5" style="180" customWidth="1"/>
    <col min="1544" max="1544" width="8.625" style="180" customWidth="1"/>
    <col min="1545" max="1545" width="13.125" style="180" customWidth="1"/>
    <col min="1546" max="1546" width="9" style="180"/>
    <col min="1547" max="1547" width="10.375" style="180" customWidth="1"/>
    <col min="1548" max="1548" width="11.25" style="180" customWidth="1"/>
    <col min="1549" max="1792" width="9" style="180"/>
    <col min="1793" max="1793" width="4.125" style="180" customWidth="1"/>
    <col min="1794" max="1794" width="37.5" style="180" customWidth="1"/>
    <col min="1795" max="1795" width="11" style="180" customWidth="1"/>
    <col min="1796" max="1796" width="9.875" style="180" customWidth="1"/>
    <col min="1797" max="1797" width="12.875" style="180" customWidth="1"/>
    <col min="1798" max="1798" width="11.25" style="180" customWidth="1"/>
    <col min="1799" max="1799" width="12.5" style="180" customWidth="1"/>
    <col min="1800" max="1800" width="8.625" style="180" customWidth="1"/>
    <col min="1801" max="1801" width="13.125" style="180" customWidth="1"/>
    <col min="1802" max="1802" width="9" style="180"/>
    <col min="1803" max="1803" width="10.375" style="180" customWidth="1"/>
    <col min="1804" max="1804" width="11.25" style="180" customWidth="1"/>
    <col min="1805" max="2048" width="9" style="180"/>
    <col min="2049" max="2049" width="4.125" style="180" customWidth="1"/>
    <col min="2050" max="2050" width="37.5" style="180" customWidth="1"/>
    <col min="2051" max="2051" width="11" style="180" customWidth="1"/>
    <col min="2052" max="2052" width="9.875" style="180" customWidth="1"/>
    <col min="2053" max="2053" width="12.875" style="180" customWidth="1"/>
    <col min="2054" max="2054" width="11.25" style="180" customWidth="1"/>
    <col min="2055" max="2055" width="12.5" style="180" customWidth="1"/>
    <col min="2056" max="2056" width="8.625" style="180" customWidth="1"/>
    <col min="2057" max="2057" width="13.125" style="180" customWidth="1"/>
    <col min="2058" max="2058" width="9" style="180"/>
    <col min="2059" max="2059" width="10.375" style="180" customWidth="1"/>
    <col min="2060" max="2060" width="11.25" style="180" customWidth="1"/>
    <col min="2061" max="2304" width="9" style="180"/>
    <col min="2305" max="2305" width="4.125" style="180" customWidth="1"/>
    <col min="2306" max="2306" width="37.5" style="180" customWidth="1"/>
    <col min="2307" max="2307" width="11" style="180" customWidth="1"/>
    <col min="2308" max="2308" width="9.875" style="180" customWidth="1"/>
    <col min="2309" max="2309" width="12.875" style="180" customWidth="1"/>
    <col min="2310" max="2310" width="11.25" style="180" customWidth="1"/>
    <col min="2311" max="2311" width="12.5" style="180" customWidth="1"/>
    <col min="2312" max="2312" width="8.625" style="180" customWidth="1"/>
    <col min="2313" max="2313" width="13.125" style="180" customWidth="1"/>
    <col min="2314" max="2314" width="9" style="180"/>
    <col min="2315" max="2315" width="10.375" style="180" customWidth="1"/>
    <col min="2316" max="2316" width="11.25" style="180" customWidth="1"/>
    <col min="2317" max="2560" width="9" style="180"/>
    <col min="2561" max="2561" width="4.125" style="180" customWidth="1"/>
    <col min="2562" max="2562" width="37.5" style="180" customWidth="1"/>
    <col min="2563" max="2563" width="11" style="180" customWidth="1"/>
    <col min="2564" max="2564" width="9.875" style="180" customWidth="1"/>
    <col min="2565" max="2565" width="12.875" style="180" customWidth="1"/>
    <col min="2566" max="2566" width="11.25" style="180" customWidth="1"/>
    <col min="2567" max="2567" width="12.5" style="180" customWidth="1"/>
    <col min="2568" max="2568" width="8.625" style="180" customWidth="1"/>
    <col min="2569" max="2569" width="13.125" style="180" customWidth="1"/>
    <col min="2570" max="2570" width="9" style="180"/>
    <col min="2571" max="2571" width="10.375" style="180" customWidth="1"/>
    <col min="2572" max="2572" width="11.25" style="180" customWidth="1"/>
    <col min="2573" max="2816" width="9" style="180"/>
    <col min="2817" max="2817" width="4.125" style="180" customWidth="1"/>
    <col min="2818" max="2818" width="37.5" style="180" customWidth="1"/>
    <col min="2819" max="2819" width="11" style="180" customWidth="1"/>
    <col min="2820" max="2820" width="9.875" style="180" customWidth="1"/>
    <col min="2821" max="2821" width="12.875" style="180" customWidth="1"/>
    <col min="2822" max="2822" width="11.25" style="180" customWidth="1"/>
    <col min="2823" max="2823" width="12.5" style="180" customWidth="1"/>
    <col min="2824" max="2824" width="8.625" style="180" customWidth="1"/>
    <col min="2825" max="2825" width="13.125" style="180" customWidth="1"/>
    <col min="2826" max="2826" width="9" style="180"/>
    <col min="2827" max="2827" width="10.375" style="180" customWidth="1"/>
    <col min="2828" max="2828" width="11.25" style="180" customWidth="1"/>
    <col min="2829" max="3072" width="9" style="180"/>
    <col min="3073" max="3073" width="4.125" style="180" customWidth="1"/>
    <col min="3074" max="3074" width="37.5" style="180" customWidth="1"/>
    <col min="3075" max="3075" width="11" style="180" customWidth="1"/>
    <col min="3076" max="3076" width="9.875" style="180" customWidth="1"/>
    <col min="3077" max="3077" width="12.875" style="180" customWidth="1"/>
    <col min="3078" max="3078" width="11.25" style="180" customWidth="1"/>
    <col min="3079" max="3079" width="12.5" style="180" customWidth="1"/>
    <col min="3080" max="3080" width="8.625" style="180" customWidth="1"/>
    <col min="3081" max="3081" width="13.125" style="180" customWidth="1"/>
    <col min="3082" max="3082" width="9" style="180"/>
    <col min="3083" max="3083" width="10.375" style="180" customWidth="1"/>
    <col min="3084" max="3084" width="11.25" style="180" customWidth="1"/>
    <col min="3085" max="3328" width="9" style="180"/>
    <col min="3329" max="3329" width="4.125" style="180" customWidth="1"/>
    <col min="3330" max="3330" width="37.5" style="180" customWidth="1"/>
    <col min="3331" max="3331" width="11" style="180" customWidth="1"/>
    <col min="3332" max="3332" width="9.875" style="180" customWidth="1"/>
    <col min="3333" max="3333" width="12.875" style="180" customWidth="1"/>
    <col min="3334" max="3334" width="11.25" style="180" customWidth="1"/>
    <col min="3335" max="3335" width="12.5" style="180" customWidth="1"/>
    <col min="3336" max="3336" width="8.625" style="180" customWidth="1"/>
    <col min="3337" max="3337" width="13.125" style="180" customWidth="1"/>
    <col min="3338" max="3338" width="9" style="180"/>
    <col min="3339" max="3339" width="10.375" style="180" customWidth="1"/>
    <col min="3340" max="3340" width="11.25" style="180" customWidth="1"/>
    <col min="3341" max="3584" width="9" style="180"/>
    <col min="3585" max="3585" width="4.125" style="180" customWidth="1"/>
    <col min="3586" max="3586" width="37.5" style="180" customWidth="1"/>
    <col min="3587" max="3587" width="11" style="180" customWidth="1"/>
    <col min="3588" max="3588" width="9.875" style="180" customWidth="1"/>
    <col min="3589" max="3589" width="12.875" style="180" customWidth="1"/>
    <col min="3590" max="3590" width="11.25" style="180" customWidth="1"/>
    <col min="3591" max="3591" width="12.5" style="180" customWidth="1"/>
    <col min="3592" max="3592" width="8.625" style="180" customWidth="1"/>
    <col min="3593" max="3593" width="13.125" style="180" customWidth="1"/>
    <col min="3594" max="3594" width="9" style="180"/>
    <col min="3595" max="3595" width="10.375" style="180" customWidth="1"/>
    <col min="3596" max="3596" width="11.25" style="180" customWidth="1"/>
    <col min="3597" max="3840" width="9" style="180"/>
    <col min="3841" max="3841" width="4.125" style="180" customWidth="1"/>
    <col min="3842" max="3842" width="37.5" style="180" customWidth="1"/>
    <col min="3843" max="3843" width="11" style="180" customWidth="1"/>
    <col min="3844" max="3844" width="9.875" style="180" customWidth="1"/>
    <col min="3845" max="3845" width="12.875" style="180" customWidth="1"/>
    <col min="3846" max="3846" width="11.25" style="180" customWidth="1"/>
    <col min="3847" max="3847" width="12.5" style="180" customWidth="1"/>
    <col min="3848" max="3848" width="8.625" style="180" customWidth="1"/>
    <col min="3849" max="3849" width="13.125" style="180" customWidth="1"/>
    <col min="3850" max="3850" width="9" style="180"/>
    <col min="3851" max="3851" width="10.375" style="180" customWidth="1"/>
    <col min="3852" max="3852" width="11.25" style="180" customWidth="1"/>
    <col min="3853" max="4096" width="9" style="180"/>
    <col min="4097" max="4097" width="4.125" style="180" customWidth="1"/>
    <col min="4098" max="4098" width="37.5" style="180" customWidth="1"/>
    <col min="4099" max="4099" width="11" style="180" customWidth="1"/>
    <col min="4100" max="4100" width="9.875" style="180" customWidth="1"/>
    <col min="4101" max="4101" width="12.875" style="180" customWidth="1"/>
    <col min="4102" max="4102" width="11.25" style="180" customWidth="1"/>
    <col min="4103" max="4103" width="12.5" style="180" customWidth="1"/>
    <col min="4104" max="4104" width="8.625" style="180" customWidth="1"/>
    <col min="4105" max="4105" width="13.125" style="180" customWidth="1"/>
    <col min="4106" max="4106" width="9" style="180"/>
    <col min="4107" max="4107" width="10.375" style="180" customWidth="1"/>
    <col min="4108" max="4108" width="11.25" style="180" customWidth="1"/>
    <col min="4109" max="4352" width="9" style="180"/>
    <col min="4353" max="4353" width="4.125" style="180" customWidth="1"/>
    <col min="4354" max="4354" width="37.5" style="180" customWidth="1"/>
    <col min="4355" max="4355" width="11" style="180" customWidth="1"/>
    <col min="4356" max="4356" width="9.875" style="180" customWidth="1"/>
    <col min="4357" max="4357" width="12.875" style="180" customWidth="1"/>
    <col min="4358" max="4358" width="11.25" style="180" customWidth="1"/>
    <col min="4359" max="4359" width="12.5" style="180" customWidth="1"/>
    <col min="4360" max="4360" width="8.625" style="180" customWidth="1"/>
    <col min="4361" max="4361" width="13.125" style="180" customWidth="1"/>
    <col min="4362" max="4362" width="9" style="180"/>
    <col min="4363" max="4363" width="10.375" style="180" customWidth="1"/>
    <col min="4364" max="4364" width="11.25" style="180" customWidth="1"/>
    <col min="4365" max="4608" width="9" style="180"/>
    <col min="4609" max="4609" width="4.125" style="180" customWidth="1"/>
    <col min="4610" max="4610" width="37.5" style="180" customWidth="1"/>
    <col min="4611" max="4611" width="11" style="180" customWidth="1"/>
    <col min="4612" max="4612" width="9.875" style="180" customWidth="1"/>
    <col min="4613" max="4613" width="12.875" style="180" customWidth="1"/>
    <col min="4614" max="4614" width="11.25" style="180" customWidth="1"/>
    <col min="4615" max="4615" width="12.5" style="180" customWidth="1"/>
    <col min="4616" max="4616" width="8.625" style="180" customWidth="1"/>
    <col min="4617" max="4617" width="13.125" style="180" customWidth="1"/>
    <col min="4618" max="4618" width="9" style="180"/>
    <col min="4619" max="4619" width="10.375" style="180" customWidth="1"/>
    <col min="4620" max="4620" width="11.25" style="180" customWidth="1"/>
    <col min="4621" max="4864" width="9" style="180"/>
    <col min="4865" max="4865" width="4.125" style="180" customWidth="1"/>
    <col min="4866" max="4866" width="37.5" style="180" customWidth="1"/>
    <col min="4867" max="4867" width="11" style="180" customWidth="1"/>
    <col min="4868" max="4868" width="9.875" style="180" customWidth="1"/>
    <col min="4869" max="4869" width="12.875" style="180" customWidth="1"/>
    <col min="4870" max="4870" width="11.25" style="180" customWidth="1"/>
    <col min="4871" max="4871" width="12.5" style="180" customWidth="1"/>
    <col min="4872" max="4872" width="8.625" style="180" customWidth="1"/>
    <col min="4873" max="4873" width="13.125" style="180" customWidth="1"/>
    <col min="4874" max="4874" width="9" style="180"/>
    <col min="4875" max="4875" width="10.375" style="180" customWidth="1"/>
    <col min="4876" max="4876" width="11.25" style="180" customWidth="1"/>
    <col min="4877" max="5120" width="9" style="180"/>
    <col min="5121" max="5121" width="4.125" style="180" customWidth="1"/>
    <col min="5122" max="5122" width="37.5" style="180" customWidth="1"/>
    <col min="5123" max="5123" width="11" style="180" customWidth="1"/>
    <col min="5124" max="5124" width="9.875" style="180" customWidth="1"/>
    <col min="5125" max="5125" width="12.875" style="180" customWidth="1"/>
    <col min="5126" max="5126" width="11.25" style="180" customWidth="1"/>
    <col min="5127" max="5127" width="12.5" style="180" customWidth="1"/>
    <col min="5128" max="5128" width="8.625" style="180" customWidth="1"/>
    <col min="5129" max="5129" width="13.125" style="180" customWidth="1"/>
    <col min="5130" max="5130" width="9" style="180"/>
    <col min="5131" max="5131" width="10.375" style="180" customWidth="1"/>
    <col min="5132" max="5132" width="11.25" style="180" customWidth="1"/>
    <col min="5133" max="5376" width="9" style="180"/>
    <col min="5377" max="5377" width="4.125" style="180" customWidth="1"/>
    <col min="5378" max="5378" width="37.5" style="180" customWidth="1"/>
    <col min="5379" max="5379" width="11" style="180" customWidth="1"/>
    <col min="5380" max="5380" width="9.875" style="180" customWidth="1"/>
    <col min="5381" max="5381" width="12.875" style="180" customWidth="1"/>
    <col min="5382" max="5382" width="11.25" style="180" customWidth="1"/>
    <col min="5383" max="5383" width="12.5" style="180" customWidth="1"/>
    <col min="5384" max="5384" width="8.625" style="180" customWidth="1"/>
    <col min="5385" max="5385" width="13.125" style="180" customWidth="1"/>
    <col min="5386" max="5386" width="9" style="180"/>
    <col min="5387" max="5387" width="10.375" style="180" customWidth="1"/>
    <col min="5388" max="5388" width="11.25" style="180" customWidth="1"/>
    <col min="5389" max="5632" width="9" style="180"/>
    <col min="5633" max="5633" width="4.125" style="180" customWidth="1"/>
    <col min="5634" max="5634" width="37.5" style="180" customWidth="1"/>
    <col min="5635" max="5635" width="11" style="180" customWidth="1"/>
    <col min="5636" max="5636" width="9.875" style="180" customWidth="1"/>
    <col min="5637" max="5637" width="12.875" style="180" customWidth="1"/>
    <col min="5638" max="5638" width="11.25" style="180" customWidth="1"/>
    <col min="5639" max="5639" width="12.5" style="180" customWidth="1"/>
    <col min="5640" max="5640" width="8.625" style="180" customWidth="1"/>
    <col min="5641" max="5641" width="13.125" style="180" customWidth="1"/>
    <col min="5642" max="5642" width="9" style="180"/>
    <col min="5643" max="5643" width="10.375" style="180" customWidth="1"/>
    <col min="5644" max="5644" width="11.25" style="180" customWidth="1"/>
    <col min="5645" max="5888" width="9" style="180"/>
    <col min="5889" max="5889" width="4.125" style="180" customWidth="1"/>
    <col min="5890" max="5890" width="37.5" style="180" customWidth="1"/>
    <col min="5891" max="5891" width="11" style="180" customWidth="1"/>
    <col min="5892" max="5892" width="9.875" style="180" customWidth="1"/>
    <col min="5893" max="5893" width="12.875" style="180" customWidth="1"/>
    <col min="5894" max="5894" width="11.25" style="180" customWidth="1"/>
    <col min="5895" max="5895" width="12.5" style="180" customWidth="1"/>
    <col min="5896" max="5896" width="8.625" style="180" customWidth="1"/>
    <col min="5897" max="5897" width="13.125" style="180" customWidth="1"/>
    <col min="5898" max="5898" width="9" style="180"/>
    <col min="5899" max="5899" width="10.375" style="180" customWidth="1"/>
    <col min="5900" max="5900" width="11.25" style="180" customWidth="1"/>
    <col min="5901" max="6144" width="9" style="180"/>
    <col min="6145" max="6145" width="4.125" style="180" customWidth="1"/>
    <col min="6146" max="6146" width="37.5" style="180" customWidth="1"/>
    <col min="6147" max="6147" width="11" style="180" customWidth="1"/>
    <col min="6148" max="6148" width="9.875" style="180" customWidth="1"/>
    <col min="6149" max="6149" width="12.875" style="180" customWidth="1"/>
    <col min="6150" max="6150" width="11.25" style="180" customWidth="1"/>
    <col min="6151" max="6151" width="12.5" style="180" customWidth="1"/>
    <col min="6152" max="6152" width="8.625" style="180" customWidth="1"/>
    <col min="6153" max="6153" width="13.125" style="180" customWidth="1"/>
    <col min="6154" max="6154" width="9" style="180"/>
    <col min="6155" max="6155" width="10.375" style="180" customWidth="1"/>
    <col min="6156" max="6156" width="11.25" style="180" customWidth="1"/>
    <col min="6157" max="6400" width="9" style="180"/>
    <col min="6401" max="6401" width="4.125" style="180" customWidth="1"/>
    <col min="6402" max="6402" width="37.5" style="180" customWidth="1"/>
    <col min="6403" max="6403" width="11" style="180" customWidth="1"/>
    <col min="6404" max="6404" width="9.875" style="180" customWidth="1"/>
    <col min="6405" max="6405" width="12.875" style="180" customWidth="1"/>
    <col min="6406" max="6406" width="11.25" style="180" customWidth="1"/>
    <col min="6407" max="6407" width="12.5" style="180" customWidth="1"/>
    <col min="6408" max="6408" width="8.625" style="180" customWidth="1"/>
    <col min="6409" max="6409" width="13.125" style="180" customWidth="1"/>
    <col min="6410" max="6410" width="9" style="180"/>
    <col min="6411" max="6411" width="10.375" style="180" customWidth="1"/>
    <col min="6412" max="6412" width="11.25" style="180" customWidth="1"/>
    <col min="6413" max="6656" width="9" style="180"/>
    <col min="6657" max="6657" width="4.125" style="180" customWidth="1"/>
    <col min="6658" max="6658" width="37.5" style="180" customWidth="1"/>
    <col min="6659" max="6659" width="11" style="180" customWidth="1"/>
    <col min="6660" max="6660" width="9.875" style="180" customWidth="1"/>
    <col min="6661" max="6661" width="12.875" style="180" customWidth="1"/>
    <col min="6662" max="6662" width="11.25" style="180" customWidth="1"/>
    <col min="6663" max="6663" width="12.5" style="180" customWidth="1"/>
    <col min="6664" max="6664" width="8.625" style="180" customWidth="1"/>
    <col min="6665" max="6665" width="13.125" style="180" customWidth="1"/>
    <col min="6666" max="6666" width="9" style="180"/>
    <col min="6667" max="6667" width="10.375" style="180" customWidth="1"/>
    <col min="6668" max="6668" width="11.25" style="180" customWidth="1"/>
    <col min="6669" max="6912" width="9" style="180"/>
    <col min="6913" max="6913" width="4.125" style="180" customWidth="1"/>
    <col min="6914" max="6914" width="37.5" style="180" customWidth="1"/>
    <col min="6915" max="6915" width="11" style="180" customWidth="1"/>
    <col min="6916" max="6916" width="9.875" style="180" customWidth="1"/>
    <col min="6917" max="6917" width="12.875" style="180" customWidth="1"/>
    <col min="6918" max="6918" width="11.25" style="180" customWidth="1"/>
    <col min="6919" max="6919" width="12.5" style="180" customWidth="1"/>
    <col min="6920" max="6920" width="8.625" style="180" customWidth="1"/>
    <col min="6921" max="6921" width="13.125" style="180" customWidth="1"/>
    <col min="6922" max="6922" width="9" style="180"/>
    <col min="6923" max="6923" width="10.375" style="180" customWidth="1"/>
    <col min="6924" max="6924" width="11.25" style="180" customWidth="1"/>
    <col min="6925" max="7168" width="9" style="180"/>
    <col min="7169" max="7169" width="4.125" style="180" customWidth="1"/>
    <col min="7170" max="7170" width="37.5" style="180" customWidth="1"/>
    <col min="7171" max="7171" width="11" style="180" customWidth="1"/>
    <col min="7172" max="7172" width="9.875" style="180" customWidth="1"/>
    <col min="7173" max="7173" width="12.875" style="180" customWidth="1"/>
    <col min="7174" max="7174" width="11.25" style="180" customWidth="1"/>
    <col min="7175" max="7175" width="12.5" style="180" customWidth="1"/>
    <col min="7176" max="7176" width="8.625" style="180" customWidth="1"/>
    <col min="7177" max="7177" width="13.125" style="180" customWidth="1"/>
    <col min="7178" max="7178" width="9" style="180"/>
    <col min="7179" max="7179" width="10.375" style="180" customWidth="1"/>
    <col min="7180" max="7180" width="11.25" style="180" customWidth="1"/>
    <col min="7181" max="7424" width="9" style="180"/>
    <col min="7425" max="7425" width="4.125" style="180" customWidth="1"/>
    <col min="7426" max="7426" width="37.5" style="180" customWidth="1"/>
    <col min="7427" max="7427" width="11" style="180" customWidth="1"/>
    <col min="7428" max="7428" width="9.875" style="180" customWidth="1"/>
    <col min="7429" max="7429" width="12.875" style="180" customWidth="1"/>
    <col min="7430" max="7430" width="11.25" style="180" customWidth="1"/>
    <col min="7431" max="7431" width="12.5" style="180" customWidth="1"/>
    <col min="7432" max="7432" width="8.625" style="180" customWidth="1"/>
    <col min="7433" max="7433" width="13.125" style="180" customWidth="1"/>
    <col min="7434" max="7434" width="9" style="180"/>
    <col min="7435" max="7435" width="10.375" style="180" customWidth="1"/>
    <col min="7436" max="7436" width="11.25" style="180" customWidth="1"/>
    <col min="7437" max="7680" width="9" style="180"/>
    <col min="7681" max="7681" width="4.125" style="180" customWidth="1"/>
    <col min="7682" max="7682" width="37.5" style="180" customWidth="1"/>
    <col min="7683" max="7683" width="11" style="180" customWidth="1"/>
    <col min="7684" max="7684" width="9.875" style="180" customWidth="1"/>
    <col min="7685" max="7685" width="12.875" style="180" customWidth="1"/>
    <col min="7686" max="7686" width="11.25" style="180" customWidth="1"/>
    <col min="7687" max="7687" width="12.5" style="180" customWidth="1"/>
    <col min="7688" max="7688" width="8.625" style="180" customWidth="1"/>
    <col min="7689" max="7689" width="13.125" style="180" customWidth="1"/>
    <col min="7690" max="7690" width="9" style="180"/>
    <col min="7691" max="7691" width="10.375" style="180" customWidth="1"/>
    <col min="7692" max="7692" width="11.25" style="180" customWidth="1"/>
    <col min="7693" max="7936" width="9" style="180"/>
    <col min="7937" max="7937" width="4.125" style="180" customWidth="1"/>
    <col min="7938" max="7938" width="37.5" style="180" customWidth="1"/>
    <col min="7939" max="7939" width="11" style="180" customWidth="1"/>
    <col min="7940" max="7940" width="9.875" style="180" customWidth="1"/>
    <col min="7941" max="7941" width="12.875" style="180" customWidth="1"/>
    <col min="7942" max="7942" width="11.25" style="180" customWidth="1"/>
    <col min="7943" max="7943" width="12.5" style="180" customWidth="1"/>
    <col min="7944" max="7944" width="8.625" style="180" customWidth="1"/>
    <col min="7945" max="7945" width="13.125" style="180" customWidth="1"/>
    <col min="7946" max="7946" width="9" style="180"/>
    <col min="7947" max="7947" width="10.375" style="180" customWidth="1"/>
    <col min="7948" max="7948" width="11.25" style="180" customWidth="1"/>
    <col min="7949" max="8192" width="9" style="180"/>
    <col min="8193" max="8193" width="4.125" style="180" customWidth="1"/>
    <col min="8194" max="8194" width="37.5" style="180" customWidth="1"/>
    <col min="8195" max="8195" width="11" style="180" customWidth="1"/>
    <col min="8196" max="8196" width="9.875" style="180" customWidth="1"/>
    <col min="8197" max="8197" width="12.875" style="180" customWidth="1"/>
    <col min="8198" max="8198" width="11.25" style="180" customWidth="1"/>
    <col min="8199" max="8199" width="12.5" style="180" customWidth="1"/>
    <col min="8200" max="8200" width="8.625" style="180" customWidth="1"/>
    <col min="8201" max="8201" width="13.125" style="180" customWidth="1"/>
    <col min="8202" max="8202" width="9" style="180"/>
    <col min="8203" max="8203" width="10.375" style="180" customWidth="1"/>
    <col min="8204" max="8204" width="11.25" style="180" customWidth="1"/>
    <col min="8205" max="8448" width="9" style="180"/>
    <col min="8449" max="8449" width="4.125" style="180" customWidth="1"/>
    <col min="8450" max="8450" width="37.5" style="180" customWidth="1"/>
    <col min="8451" max="8451" width="11" style="180" customWidth="1"/>
    <col min="8452" max="8452" width="9.875" style="180" customWidth="1"/>
    <col min="8453" max="8453" width="12.875" style="180" customWidth="1"/>
    <col min="8454" max="8454" width="11.25" style="180" customWidth="1"/>
    <col min="8455" max="8455" width="12.5" style="180" customWidth="1"/>
    <col min="8456" max="8456" width="8.625" style="180" customWidth="1"/>
    <col min="8457" max="8457" width="13.125" style="180" customWidth="1"/>
    <col min="8458" max="8458" width="9" style="180"/>
    <col min="8459" max="8459" width="10.375" style="180" customWidth="1"/>
    <col min="8460" max="8460" width="11.25" style="180" customWidth="1"/>
    <col min="8461" max="8704" width="9" style="180"/>
    <col min="8705" max="8705" width="4.125" style="180" customWidth="1"/>
    <col min="8706" max="8706" width="37.5" style="180" customWidth="1"/>
    <col min="8707" max="8707" width="11" style="180" customWidth="1"/>
    <col min="8708" max="8708" width="9.875" style="180" customWidth="1"/>
    <col min="8709" max="8709" width="12.875" style="180" customWidth="1"/>
    <col min="8710" max="8710" width="11.25" style="180" customWidth="1"/>
    <col min="8711" max="8711" width="12.5" style="180" customWidth="1"/>
    <col min="8712" max="8712" width="8.625" style="180" customWidth="1"/>
    <col min="8713" max="8713" width="13.125" style="180" customWidth="1"/>
    <col min="8714" max="8714" width="9" style="180"/>
    <col min="8715" max="8715" width="10.375" style="180" customWidth="1"/>
    <col min="8716" max="8716" width="11.25" style="180" customWidth="1"/>
    <col min="8717" max="8960" width="9" style="180"/>
    <col min="8961" max="8961" width="4.125" style="180" customWidth="1"/>
    <col min="8962" max="8962" width="37.5" style="180" customWidth="1"/>
    <col min="8963" max="8963" width="11" style="180" customWidth="1"/>
    <col min="8964" max="8964" width="9.875" style="180" customWidth="1"/>
    <col min="8965" max="8965" width="12.875" style="180" customWidth="1"/>
    <col min="8966" max="8966" width="11.25" style="180" customWidth="1"/>
    <col min="8967" max="8967" width="12.5" style="180" customWidth="1"/>
    <col min="8968" max="8968" width="8.625" style="180" customWidth="1"/>
    <col min="8969" max="8969" width="13.125" style="180" customWidth="1"/>
    <col min="8970" max="8970" width="9" style="180"/>
    <col min="8971" max="8971" width="10.375" style="180" customWidth="1"/>
    <col min="8972" max="8972" width="11.25" style="180" customWidth="1"/>
    <col min="8973" max="9216" width="9" style="180"/>
    <col min="9217" max="9217" width="4.125" style="180" customWidth="1"/>
    <col min="9218" max="9218" width="37.5" style="180" customWidth="1"/>
    <col min="9219" max="9219" width="11" style="180" customWidth="1"/>
    <col min="9220" max="9220" width="9.875" style="180" customWidth="1"/>
    <col min="9221" max="9221" width="12.875" style="180" customWidth="1"/>
    <col min="9222" max="9222" width="11.25" style="180" customWidth="1"/>
    <col min="9223" max="9223" width="12.5" style="180" customWidth="1"/>
    <col min="9224" max="9224" width="8.625" style="180" customWidth="1"/>
    <col min="9225" max="9225" width="13.125" style="180" customWidth="1"/>
    <col min="9226" max="9226" width="9" style="180"/>
    <col min="9227" max="9227" width="10.375" style="180" customWidth="1"/>
    <col min="9228" max="9228" width="11.25" style="180" customWidth="1"/>
    <col min="9229" max="9472" width="9" style="180"/>
    <col min="9473" max="9473" width="4.125" style="180" customWidth="1"/>
    <col min="9474" max="9474" width="37.5" style="180" customWidth="1"/>
    <col min="9475" max="9475" width="11" style="180" customWidth="1"/>
    <col min="9476" max="9476" width="9.875" style="180" customWidth="1"/>
    <col min="9477" max="9477" width="12.875" style="180" customWidth="1"/>
    <col min="9478" max="9478" width="11.25" style="180" customWidth="1"/>
    <col min="9479" max="9479" width="12.5" style="180" customWidth="1"/>
    <col min="9480" max="9480" width="8.625" style="180" customWidth="1"/>
    <col min="9481" max="9481" width="13.125" style="180" customWidth="1"/>
    <col min="9482" max="9482" width="9" style="180"/>
    <col min="9483" max="9483" width="10.375" style="180" customWidth="1"/>
    <col min="9484" max="9484" width="11.25" style="180" customWidth="1"/>
    <col min="9485" max="9728" width="9" style="180"/>
    <col min="9729" max="9729" width="4.125" style="180" customWidth="1"/>
    <col min="9730" max="9730" width="37.5" style="180" customWidth="1"/>
    <col min="9731" max="9731" width="11" style="180" customWidth="1"/>
    <col min="9732" max="9732" width="9.875" style="180" customWidth="1"/>
    <col min="9733" max="9733" width="12.875" style="180" customWidth="1"/>
    <col min="9734" max="9734" width="11.25" style="180" customWidth="1"/>
    <col min="9735" max="9735" width="12.5" style="180" customWidth="1"/>
    <col min="9736" max="9736" width="8.625" style="180" customWidth="1"/>
    <col min="9737" max="9737" width="13.125" style="180" customWidth="1"/>
    <col min="9738" max="9738" width="9" style="180"/>
    <col min="9739" max="9739" width="10.375" style="180" customWidth="1"/>
    <col min="9740" max="9740" width="11.25" style="180" customWidth="1"/>
    <col min="9741" max="9984" width="9" style="180"/>
    <col min="9985" max="9985" width="4.125" style="180" customWidth="1"/>
    <col min="9986" max="9986" width="37.5" style="180" customWidth="1"/>
    <col min="9987" max="9987" width="11" style="180" customWidth="1"/>
    <col min="9988" max="9988" width="9.875" style="180" customWidth="1"/>
    <col min="9989" max="9989" width="12.875" style="180" customWidth="1"/>
    <col min="9990" max="9990" width="11.25" style="180" customWidth="1"/>
    <col min="9991" max="9991" width="12.5" style="180" customWidth="1"/>
    <col min="9992" max="9992" width="8.625" style="180" customWidth="1"/>
    <col min="9993" max="9993" width="13.125" style="180" customWidth="1"/>
    <col min="9994" max="9994" width="9" style="180"/>
    <col min="9995" max="9995" width="10.375" style="180" customWidth="1"/>
    <col min="9996" max="9996" width="11.25" style="180" customWidth="1"/>
    <col min="9997" max="10240" width="9" style="180"/>
    <col min="10241" max="10241" width="4.125" style="180" customWidth="1"/>
    <col min="10242" max="10242" width="37.5" style="180" customWidth="1"/>
    <col min="10243" max="10243" width="11" style="180" customWidth="1"/>
    <col min="10244" max="10244" width="9.875" style="180" customWidth="1"/>
    <col min="10245" max="10245" width="12.875" style="180" customWidth="1"/>
    <col min="10246" max="10246" width="11.25" style="180" customWidth="1"/>
    <col min="10247" max="10247" width="12.5" style="180" customWidth="1"/>
    <col min="10248" max="10248" width="8.625" style="180" customWidth="1"/>
    <col min="10249" max="10249" width="13.125" style="180" customWidth="1"/>
    <col min="10250" max="10250" width="9" style="180"/>
    <col min="10251" max="10251" width="10.375" style="180" customWidth="1"/>
    <col min="10252" max="10252" width="11.25" style="180" customWidth="1"/>
    <col min="10253" max="10496" width="9" style="180"/>
    <col min="10497" max="10497" width="4.125" style="180" customWidth="1"/>
    <col min="10498" max="10498" width="37.5" style="180" customWidth="1"/>
    <col min="10499" max="10499" width="11" style="180" customWidth="1"/>
    <col min="10500" max="10500" width="9.875" style="180" customWidth="1"/>
    <col min="10501" max="10501" width="12.875" style="180" customWidth="1"/>
    <col min="10502" max="10502" width="11.25" style="180" customWidth="1"/>
    <col min="10503" max="10503" width="12.5" style="180" customWidth="1"/>
    <col min="10504" max="10504" width="8.625" style="180" customWidth="1"/>
    <col min="10505" max="10505" width="13.125" style="180" customWidth="1"/>
    <col min="10506" max="10506" width="9" style="180"/>
    <col min="10507" max="10507" width="10.375" style="180" customWidth="1"/>
    <col min="10508" max="10508" width="11.25" style="180" customWidth="1"/>
    <col min="10509" max="10752" width="9" style="180"/>
    <col min="10753" max="10753" width="4.125" style="180" customWidth="1"/>
    <col min="10754" max="10754" width="37.5" style="180" customWidth="1"/>
    <col min="10755" max="10755" width="11" style="180" customWidth="1"/>
    <col min="10756" max="10756" width="9.875" style="180" customWidth="1"/>
    <col min="10757" max="10757" width="12.875" style="180" customWidth="1"/>
    <col min="10758" max="10758" width="11.25" style="180" customWidth="1"/>
    <col min="10759" max="10759" width="12.5" style="180" customWidth="1"/>
    <col min="10760" max="10760" width="8.625" style="180" customWidth="1"/>
    <col min="10761" max="10761" width="13.125" style="180" customWidth="1"/>
    <col min="10762" max="10762" width="9" style="180"/>
    <col min="10763" max="10763" width="10.375" style="180" customWidth="1"/>
    <col min="10764" max="10764" width="11.25" style="180" customWidth="1"/>
    <col min="10765" max="11008" width="9" style="180"/>
    <col min="11009" max="11009" width="4.125" style="180" customWidth="1"/>
    <col min="11010" max="11010" width="37.5" style="180" customWidth="1"/>
    <col min="11011" max="11011" width="11" style="180" customWidth="1"/>
    <col min="11012" max="11012" width="9.875" style="180" customWidth="1"/>
    <col min="11013" max="11013" width="12.875" style="180" customWidth="1"/>
    <col min="11014" max="11014" width="11.25" style="180" customWidth="1"/>
    <col min="11015" max="11015" width="12.5" style="180" customWidth="1"/>
    <col min="11016" max="11016" width="8.625" style="180" customWidth="1"/>
    <col min="11017" max="11017" width="13.125" style="180" customWidth="1"/>
    <col min="11018" max="11018" width="9" style="180"/>
    <col min="11019" max="11019" width="10.375" style="180" customWidth="1"/>
    <col min="11020" max="11020" width="11.25" style="180" customWidth="1"/>
    <col min="11021" max="11264" width="9" style="180"/>
    <col min="11265" max="11265" width="4.125" style="180" customWidth="1"/>
    <col min="11266" max="11266" width="37.5" style="180" customWidth="1"/>
    <col min="11267" max="11267" width="11" style="180" customWidth="1"/>
    <col min="11268" max="11268" width="9.875" style="180" customWidth="1"/>
    <col min="11269" max="11269" width="12.875" style="180" customWidth="1"/>
    <col min="11270" max="11270" width="11.25" style="180" customWidth="1"/>
    <col min="11271" max="11271" width="12.5" style="180" customWidth="1"/>
    <col min="11272" max="11272" width="8.625" style="180" customWidth="1"/>
    <col min="11273" max="11273" width="13.125" style="180" customWidth="1"/>
    <col min="11274" max="11274" width="9" style="180"/>
    <col min="11275" max="11275" width="10.375" style="180" customWidth="1"/>
    <col min="11276" max="11276" width="11.25" style="180" customWidth="1"/>
    <col min="11277" max="11520" width="9" style="180"/>
    <col min="11521" max="11521" width="4.125" style="180" customWidth="1"/>
    <col min="11522" max="11522" width="37.5" style="180" customWidth="1"/>
    <col min="11523" max="11523" width="11" style="180" customWidth="1"/>
    <col min="11524" max="11524" width="9.875" style="180" customWidth="1"/>
    <col min="11525" max="11525" width="12.875" style="180" customWidth="1"/>
    <col min="11526" max="11526" width="11.25" style="180" customWidth="1"/>
    <col min="11527" max="11527" width="12.5" style="180" customWidth="1"/>
    <col min="11528" max="11528" width="8.625" style="180" customWidth="1"/>
    <col min="11529" max="11529" width="13.125" style="180" customWidth="1"/>
    <col min="11530" max="11530" width="9" style="180"/>
    <col min="11531" max="11531" width="10.375" style="180" customWidth="1"/>
    <col min="11532" max="11532" width="11.25" style="180" customWidth="1"/>
    <col min="11533" max="11776" width="9" style="180"/>
    <col min="11777" max="11777" width="4.125" style="180" customWidth="1"/>
    <col min="11778" max="11778" width="37.5" style="180" customWidth="1"/>
    <col min="11779" max="11779" width="11" style="180" customWidth="1"/>
    <col min="11780" max="11780" width="9.875" style="180" customWidth="1"/>
    <col min="11781" max="11781" width="12.875" style="180" customWidth="1"/>
    <col min="11782" max="11782" width="11.25" style="180" customWidth="1"/>
    <col min="11783" max="11783" width="12.5" style="180" customWidth="1"/>
    <col min="11784" max="11784" width="8.625" style="180" customWidth="1"/>
    <col min="11785" max="11785" width="13.125" style="180" customWidth="1"/>
    <col min="11786" max="11786" width="9" style="180"/>
    <col min="11787" max="11787" width="10.375" style="180" customWidth="1"/>
    <col min="11788" max="11788" width="11.25" style="180" customWidth="1"/>
    <col min="11789" max="12032" width="9" style="180"/>
    <col min="12033" max="12033" width="4.125" style="180" customWidth="1"/>
    <col min="12034" max="12034" width="37.5" style="180" customWidth="1"/>
    <col min="12035" max="12035" width="11" style="180" customWidth="1"/>
    <col min="12036" max="12036" width="9.875" style="180" customWidth="1"/>
    <col min="12037" max="12037" width="12.875" style="180" customWidth="1"/>
    <col min="12038" max="12038" width="11.25" style="180" customWidth="1"/>
    <col min="12039" max="12039" width="12.5" style="180" customWidth="1"/>
    <col min="12040" max="12040" width="8.625" style="180" customWidth="1"/>
    <col min="12041" max="12041" width="13.125" style="180" customWidth="1"/>
    <col min="12042" max="12042" width="9" style="180"/>
    <col min="12043" max="12043" width="10.375" style="180" customWidth="1"/>
    <col min="12044" max="12044" width="11.25" style="180" customWidth="1"/>
    <col min="12045" max="12288" width="9" style="180"/>
    <col min="12289" max="12289" width="4.125" style="180" customWidth="1"/>
    <col min="12290" max="12290" width="37.5" style="180" customWidth="1"/>
    <col min="12291" max="12291" width="11" style="180" customWidth="1"/>
    <col min="12292" max="12292" width="9.875" style="180" customWidth="1"/>
    <col min="12293" max="12293" width="12.875" style="180" customWidth="1"/>
    <col min="12294" max="12294" width="11.25" style="180" customWidth="1"/>
    <col min="12295" max="12295" width="12.5" style="180" customWidth="1"/>
    <col min="12296" max="12296" width="8.625" style="180" customWidth="1"/>
    <col min="12297" max="12297" width="13.125" style="180" customWidth="1"/>
    <col min="12298" max="12298" width="9" style="180"/>
    <col min="12299" max="12299" width="10.375" style="180" customWidth="1"/>
    <col min="12300" max="12300" width="11.25" style="180" customWidth="1"/>
    <col min="12301" max="12544" width="9" style="180"/>
    <col min="12545" max="12545" width="4.125" style="180" customWidth="1"/>
    <col min="12546" max="12546" width="37.5" style="180" customWidth="1"/>
    <col min="12547" max="12547" width="11" style="180" customWidth="1"/>
    <col min="12548" max="12548" width="9.875" style="180" customWidth="1"/>
    <col min="12549" max="12549" width="12.875" style="180" customWidth="1"/>
    <col min="12550" max="12550" width="11.25" style="180" customWidth="1"/>
    <col min="12551" max="12551" width="12.5" style="180" customWidth="1"/>
    <col min="12552" max="12552" width="8.625" style="180" customWidth="1"/>
    <col min="12553" max="12553" width="13.125" style="180" customWidth="1"/>
    <col min="12554" max="12554" width="9" style="180"/>
    <col min="12555" max="12555" width="10.375" style="180" customWidth="1"/>
    <col min="12556" max="12556" width="11.25" style="180" customWidth="1"/>
    <col min="12557" max="12800" width="9" style="180"/>
    <col min="12801" max="12801" width="4.125" style="180" customWidth="1"/>
    <col min="12802" max="12802" width="37.5" style="180" customWidth="1"/>
    <col min="12803" max="12803" width="11" style="180" customWidth="1"/>
    <col min="12804" max="12804" width="9.875" style="180" customWidth="1"/>
    <col min="12805" max="12805" width="12.875" style="180" customWidth="1"/>
    <col min="12806" max="12806" width="11.25" style="180" customWidth="1"/>
    <col min="12807" max="12807" width="12.5" style="180" customWidth="1"/>
    <col min="12808" max="12808" width="8.625" style="180" customWidth="1"/>
    <col min="12809" max="12809" width="13.125" style="180" customWidth="1"/>
    <col min="12810" max="12810" width="9" style="180"/>
    <col min="12811" max="12811" width="10.375" style="180" customWidth="1"/>
    <col min="12812" max="12812" width="11.25" style="180" customWidth="1"/>
    <col min="12813" max="13056" width="9" style="180"/>
    <col min="13057" max="13057" width="4.125" style="180" customWidth="1"/>
    <col min="13058" max="13058" width="37.5" style="180" customWidth="1"/>
    <col min="13059" max="13059" width="11" style="180" customWidth="1"/>
    <col min="13060" max="13060" width="9.875" style="180" customWidth="1"/>
    <col min="13061" max="13061" width="12.875" style="180" customWidth="1"/>
    <col min="13062" max="13062" width="11.25" style="180" customWidth="1"/>
    <col min="13063" max="13063" width="12.5" style="180" customWidth="1"/>
    <col min="13064" max="13064" width="8.625" style="180" customWidth="1"/>
    <col min="13065" max="13065" width="13.125" style="180" customWidth="1"/>
    <col min="13066" max="13066" width="9" style="180"/>
    <col min="13067" max="13067" width="10.375" style="180" customWidth="1"/>
    <col min="13068" max="13068" width="11.25" style="180" customWidth="1"/>
    <col min="13069" max="13312" width="9" style="180"/>
    <col min="13313" max="13313" width="4.125" style="180" customWidth="1"/>
    <col min="13314" max="13314" width="37.5" style="180" customWidth="1"/>
    <col min="13315" max="13315" width="11" style="180" customWidth="1"/>
    <col min="13316" max="13316" width="9.875" style="180" customWidth="1"/>
    <col min="13317" max="13317" width="12.875" style="180" customWidth="1"/>
    <col min="13318" max="13318" width="11.25" style="180" customWidth="1"/>
    <col min="13319" max="13319" width="12.5" style="180" customWidth="1"/>
    <col min="13320" max="13320" width="8.625" style="180" customWidth="1"/>
    <col min="13321" max="13321" width="13.125" style="180" customWidth="1"/>
    <col min="13322" max="13322" width="9" style="180"/>
    <col min="13323" max="13323" width="10.375" style="180" customWidth="1"/>
    <col min="13324" max="13324" width="11.25" style="180" customWidth="1"/>
    <col min="13325" max="13568" width="9" style="180"/>
    <col min="13569" max="13569" width="4.125" style="180" customWidth="1"/>
    <col min="13570" max="13570" width="37.5" style="180" customWidth="1"/>
    <col min="13571" max="13571" width="11" style="180" customWidth="1"/>
    <col min="13572" max="13572" width="9.875" style="180" customWidth="1"/>
    <col min="13573" max="13573" width="12.875" style="180" customWidth="1"/>
    <col min="13574" max="13574" width="11.25" style="180" customWidth="1"/>
    <col min="13575" max="13575" width="12.5" style="180" customWidth="1"/>
    <col min="13576" max="13576" width="8.625" style="180" customWidth="1"/>
    <col min="13577" max="13577" width="13.125" style="180" customWidth="1"/>
    <col min="13578" max="13578" width="9" style="180"/>
    <col min="13579" max="13579" width="10.375" style="180" customWidth="1"/>
    <col min="13580" max="13580" width="11.25" style="180" customWidth="1"/>
    <col min="13581" max="13824" width="9" style="180"/>
    <col min="13825" max="13825" width="4.125" style="180" customWidth="1"/>
    <col min="13826" max="13826" width="37.5" style="180" customWidth="1"/>
    <col min="13827" max="13827" width="11" style="180" customWidth="1"/>
    <col min="13828" max="13828" width="9.875" style="180" customWidth="1"/>
    <col min="13829" max="13829" width="12.875" style="180" customWidth="1"/>
    <col min="13830" max="13830" width="11.25" style="180" customWidth="1"/>
    <col min="13831" max="13831" width="12.5" style="180" customWidth="1"/>
    <col min="13832" max="13832" width="8.625" style="180" customWidth="1"/>
    <col min="13833" max="13833" width="13.125" style="180" customWidth="1"/>
    <col min="13834" max="13834" width="9" style="180"/>
    <col min="13835" max="13835" width="10.375" style="180" customWidth="1"/>
    <col min="13836" max="13836" width="11.25" style="180" customWidth="1"/>
    <col min="13837" max="14080" width="9" style="180"/>
    <col min="14081" max="14081" width="4.125" style="180" customWidth="1"/>
    <col min="14082" max="14082" width="37.5" style="180" customWidth="1"/>
    <col min="14083" max="14083" width="11" style="180" customWidth="1"/>
    <col min="14084" max="14084" width="9.875" style="180" customWidth="1"/>
    <col min="14085" max="14085" width="12.875" style="180" customWidth="1"/>
    <col min="14086" max="14086" width="11.25" style="180" customWidth="1"/>
    <col min="14087" max="14087" width="12.5" style="180" customWidth="1"/>
    <col min="14088" max="14088" width="8.625" style="180" customWidth="1"/>
    <col min="14089" max="14089" width="13.125" style="180" customWidth="1"/>
    <col min="14090" max="14090" width="9" style="180"/>
    <col min="14091" max="14091" width="10.375" style="180" customWidth="1"/>
    <col min="14092" max="14092" width="11.25" style="180" customWidth="1"/>
    <col min="14093" max="14336" width="9" style="180"/>
    <col min="14337" max="14337" width="4.125" style="180" customWidth="1"/>
    <col min="14338" max="14338" width="37.5" style="180" customWidth="1"/>
    <col min="14339" max="14339" width="11" style="180" customWidth="1"/>
    <col min="14340" max="14340" width="9.875" style="180" customWidth="1"/>
    <col min="14341" max="14341" width="12.875" style="180" customWidth="1"/>
    <col min="14342" max="14342" width="11.25" style="180" customWidth="1"/>
    <col min="14343" max="14343" width="12.5" style="180" customWidth="1"/>
    <col min="14344" max="14344" width="8.625" style="180" customWidth="1"/>
    <col min="14345" max="14345" width="13.125" style="180" customWidth="1"/>
    <col min="14346" max="14346" width="9" style="180"/>
    <col min="14347" max="14347" width="10.375" style="180" customWidth="1"/>
    <col min="14348" max="14348" width="11.25" style="180" customWidth="1"/>
    <col min="14349" max="14592" width="9" style="180"/>
    <col min="14593" max="14593" width="4.125" style="180" customWidth="1"/>
    <col min="14594" max="14594" width="37.5" style="180" customWidth="1"/>
    <col min="14595" max="14595" width="11" style="180" customWidth="1"/>
    <col min="14596" max="14596" width="9.875" style="180" customWidth="1"/>
    <col min="14597" max="14597" width="12.875" style="180" customWidth="1"/>
    <col min="14598" max="14598" width="11.25" style="180" customWidth="1"/>
    <col min="14599" max="14599" width="12.5" style="180" customWidth="1"/>
    <col min="14600" max="14600" width="8.625" style="180" customWidth="1"/>
    <col min="14601" max="14601" width="13.125" style="180" customWidth="1"/>
    <col min="14602" max="14602" width="9" style="180"/>
    <col min="14603" max="14603" width="10.375" style="180" customWidth="1"/>
    <col min="14604" max="14604" width="11.25" style="180" customWidth="1"/>
    <col min="14605" max="14848" width="9" style="180"/>
    <col min="14849" max="14849" width="4.125" style="180" customWidth="1"/>
    <col min="14850" max="14850" width="37.5" style="180" customWidth="1"/>
    <col min="14851" max="14851" width="11" style="180" customWidth="1"/>
    <col min="14852" max="14852" width="9.875" style="180" customWidth="1"/>
    <col min="14853" max="14853" width="12.875" style="180" customWidth="1"/>
    <col min="14854" max="14854" width="11.25" style="180" customWidth="1"/>
    <col min="14855" max="14855" width="12.5" style="180" customWidth="1"/>
    <col min="14856" max="14856" width="8.625" style="180" customWidth="1"/>
    <col min="14857" max="14857" width="13.125" style="180" customWidth="1"/>
    <col min="14858" max="14858" width="9" style="180"/>
    <col min="14859" max="14859" width="10.375" style="180" customWidth="1"/>
    <col min="14860" max="14860" width="11.25" style="180" customWidth="1"/>
    <col min="14861" max="15104" width="9" style="180"/>
    <col min="15105" max="15105" width="4.125" style="180" customWidth="1"/>
    <col min="15106" max="15106" width="37.5" style="180" customWidth="1"/>
    <col min="15107" max="15107" width="11" style="180" customWidth="1"/>
    <col min="15108" max="15108" width="9.875" style="180" customWidth="1"/>
    <col min="15109" max="15109" width="12.875" style="180" customWidth="1"/>
    <col min="15110" max="15110" width="11.25" style="180" customWidth="1"/>
    <col min="15111" max="15111" width="12.5" style="180" customWidth="1"/>
    <col min="15112" max="15112" width="8.625" style="180" customWidth="1"/>
    <col min="15113" max="15113" width="13.125" style="180" customWidth="1"/>
    <col min="15114" max="15114" width="9" style="180"/>
    <col min="15115" max="15115" width="10.375" style="180" customWidth="1"/>
    <col min="15116" max="15116" width="11.25" style="180" customWidth="1"/>
    <col min="15117" max="15360" width="9" style="180"/>
    <col min="15361" max="15361" width="4.125" style="180" customWidth="1"/>
    <col min="15362" max="15362" width="37.5" style="180" customWidth="1"/>
    <col min="15363" max="15363" width="11" style="180" customWidth="1"/>
    <col min="15364" max="15364" width="9.875" style="180" customWidth="1"/>
    <col min="15365" max="15365" width="12.875" style="180" customWidth="1"/>
    <col min="15366" max="15366" width="11.25" style="180" customWidth="1"/>
    <col min="15367" max="15367" width="12.5" style="180" customWidth="1"/>
    <col min="15368" max="15368" width="8.625" style="180" customWidth="1"/>
    <col min="15369" max="15369" width="13.125" style="180" customWidth="1"/>
    <col min="15370" max="15370" width="9" style="180"/>
    <col min="15371" max="15371" width="10.375" style="180" customWidth="1"/>
    <col min="15372" max="15372" width="11.25" style="180" customWidth="1"/>
    <col min="15373" max="15616" width="9" style="180"/>
    <col min="15617" max="15617" width="4.125" style="180" customWidth="1"/>
    <col min="15618" max="15618" width="37.5" style="180" customWidth="1"/>
    <col min="15619" max="15619" width="11" style="180" customWidth="1"/>
    <col min="15620" max="15620" width="9.875" style="180" customWidth="1"/>
    <col min="15621" max="15621" width="12.875" style="180" customWidth="1"/>
    <col min="15622" max="15622" width="11.25" style="180" customWidth="1"/>
    <col min="15623" max="15623" width="12.5" style="180" customWidth="1"/>
    <col min="15624" max="15624" width="8.625" style="180" customWidth="1"/>
    <col min="15625" max="15625" width="13.125" style="180" customWidth="1"/>
    <col min="15626" max="15626" width="9" style="180"/>
    <col min="15627" max="15627" width="10.375" style="180" customWidth="1"/>
    <col min="15628" max="15628" width="11.25" style="180" customWidth="1"/>
    <col min="15629" max="15872" width="9" style="180"/>
    <col min="15873" max="15873" width="4.125" style="180" customWidth="1"/>
    <col min="15874" max="15874" width="37.5" style="180" customWidth="1"/>
    <col min="15875" max="15875" width="11" style="180" customWidth="1"/>
    <col min="15876" max="15876" width="9.875" style="180" customWidth="1"/>
    <col min="15877" max="15877" width="12.875" style="180" customWidth="1"/>
    <col min="15878" max="15878" width="11.25" style="180" customWidth="1"/>
    <col min="15879" max="15879" width="12.5" style="180" customWidth="1"/>
    <col min="15880" max="15880" width="8.625" style="180" customWidth="1"/>
    <col min="15881" max="15881" width="13.125" style="180" customWidth="1"/>
    <col min="15882" max="15882" width="9" style="180"/>
    <col min="15883" max="15883" width="10.375" style="180" customWidth="1"/>
    <col min="15884" max="15884" width="11.25" style="180" customWidth="1"/>
    <col min="15885" max="16128" width="9" style="180"/>
    <col min="16129" max="16129" width="4.125" style="180" customWidth="1"/>
    <col min="16130" max="16130" width="37.5" style="180" customWidth="1"/>
    <col min="16131" max="16131" width="11" style="180" customWidth="1"/>
    <col min="16132" max="16132" width="9.875" style="180" customWidth="1"/>
    <col min="16133" max="16133" width="12.875" style="180" customWidth="1"/>
    <col min="16134" max="16134" width="11.25" style="180" customWidth="1"/>
    <col min="16135" max="16135" width="12.5" style="180" customWidth="1"/>
    <col min="16136" max="16136" width="8.625" style="180" customWidth="1"/>
    <col min="16137" max="16137" width="13.125" style="180" customWidth="1"/>
    <col min="16138" max="16138" width="9" style="180"/>
    <col min="16139" max="16139" width="10.375" style="180" customWidth="1"/>
    <col min="16140" max="16140" width="11.25" style="180" customWidth="1"/>
    <col min="16141" max="16384" width="9" style="180"/>
  </cols>
  <sheetData>
    <row r="1" spans="1:12">
      <c r="A1" s="580" t="s">
        <v>565</v>
      </c>
      <c r="B1" s="580" t="s">
        <v>5</v>
      </c>
      <c r="C1" s="178" t="s">
        <v>566</v>
      </c>
      <c r="D1" s="178" t="s">
        <v>566</v>
      </c>
      <c r="E1" s="178" t="s">
        <v>567</v>
      </c>
      <c r="F1" s="580" t="s">
        <v>568</v>
      </c>
      <c r="G1" s="178" t="s">
        <v>569</v>
      </c>
      <c r="H1" s="580" t="s">
        <v>570</v>
      </c>
      <c r="I1" s="580" t="s">
        <v>571</v>
      </c>
      <c r="J1" s="179" t="s">
        <v>572</v>
      </c>
      <c r="K1" s="179"/>
      <c r="L1" s="580" t="s">
        <v>573</v>
      </c>
    </row>
    <row r="2" spans="1:12">
      <c r="A2" s="581"/>
      <c r="B2" s="581"/>
      <c r="C2" s="178" t="s">
        <v>574</v>
      </c>
      <c r="D2" s="178" t="s">
        <v>575</v>
      </c>
      <c r="E2" s="178" t="s">
        <v>576</v>
      </c>
      <c r="F2" s="580"/>
      <c r="G2" s="178" t="s">
        <v>577</v>
      </c>
      <c r="H2" s="582"/>
      <c r="I2" s="582"/>
      <c r="J2" s="178" t="s">
        <v>6</v>
      </c>
      <c r="K2" s="178" t="s">
        <v>211</v>
      </c>
      <c r="L2" s="580"/>
    </row>
    <row r="3" spans="1:12">
      <c r="A3" s="181"/>
      <c r="B3" s="182" t="s">
        <v>578</v>
      </c>
      <c r="C3" s="183"/>
      <c r="D3" s="183"/>
      <c r="E3" s="183"/>
      <c r="F3" s="184"/>
      <c r="G3" s="183"/>
      <c r="H3" s="185"/>
      <c r="I3" s="186"/>
      <c r="J3" s="183"/>
      <c r="K3" s="187"/>
      <c r="L3" s="188"/>
    </row>
    <row r="4" spans="1:12">
      <c r="A4" s="189">
        <v>1</v>
      </c>
      <c r="B4" s="190" t="s">
        <v>579</v>
      </c>
      <c r="C4" s="191">
        <v>5</v>
      </c>
      <c r="D4" s="191">
        <v>5</v>
      </c>
      <c r="E4" s="191">
        <v>5</v>
      </c>
      <c r="F4" s="191">
        <v>0</v>
      </c>
      <c r="G4" s="191" t="s">
        <v>580</v>
      </c>
      <c r="H4" s="192" t="s">
        <v>383</v>
      </c>
      <c r="I4" s="193">
        <v>5800</v>
      </c>
      <c r="J4" s="191">
        <v>5</v>
      </c>
      <c r="K4" s="194">
        <v>29000</v>
      </c>
      <c r="L4" s="195" t="s">
        <v>581</v>
      </c>
    </row>
    <row r="5" spans="1:12">
      <c r="A5" s="196">
        <v>2</v>
      </c>
      <c r="B5" s="190" t="s">
        <v>582</v>
      </c>
      <c r="C5" s="191">
        <v>0</v>
      </c>
      <c r="D5" s="191">
        <v>0</v>
      </c>
      <c r="E5" s="191">
        <v>10</v>
      </c>
      <c r="F5" s="191">
        <v>0</v>
      </c>
      <c r="G5" s="191" t="s">
        <v>580</v>
      </c>
      <c r="H5" s="192" t="s">
        <v>383</v>
      </c>
      <c r="I5" s="193">
        <v>2700</v>
      </c>
      <c r="J5" s="191">
        <v>10</v>
      </c>
      <c r="K5" s="197">
        <v>27000</v>
      </c>
      <c r="L5" s="195" t="s">
        <v>581</v>
      </c>
    </row>
    <row r="6" spans="1:12">
      <c r="A6" s="198">
        <v>3</v>
      </c>
      <c r="B6" s="190" t="s">
        <v>583</v>
      </c>
      <c r="C6" s="194">
        <v>30</v>
      </c>
      <c r="D6" s="194">
        <v>30</v>
      </c>
      <c r="E6" s="194">
        <v>30</v>
      </c>
      <c r="F6" s="192">
        <v>0</v>
      </c>
      <c r="G6" s="191" t="s">
        <v>580</v>
      </c>
      <c r="H6" s="199" t="s">
        <v>383</v>
      </c>
      <c r="I6" s="194">
        <v>1450</v>
      </c>
      <c r="J6" s="194">
        <v>30</v>
      </c>
      <c r="K6" s="192">
        <v>43500</v>
      </c>
      <c r="L6" s="195" t="s">
        <v>581</v>
      </c>
    </row>
    <row r="7" spans="1:12">
      <c r="A7" s="196">
        <v>4</v>
      </c>
      <c r="B7" s="200" t="s">
        <v>584</v>
      </c>
      <c r="C7" s="194">
        <v>0</v>
      </c>
      <c r="D7" s="194">
        <v>500</v>
      </c>
      <c r="E7" s="194">
        <v>500</v>
      </c>
      <c r="F7" s="192">
        <v>0</v>
      </c>
      <c r="G7" s="191" t="s">
        <v>580</v>
      </c>
      <c r="H7" s="192" t="s">
        <v>585</v>
      </c>
      <c r="I7" s="192">
        <v>85</v>
      </c>
      <c r="J7" s="194">
        <v>500</v>
      </c>
      <c r="K7" s="201">
        <v>42500</v>
      </c>
      <c r="L7" s="195" t="s">
        <v>581</v>
      </c>
    </row>
    <row r="8" spans="1:12">
      <c r="A8" s="198">
        <v>5</v>
      </c>
      <c r="B8" s="200" t="s">
        <v>586</v>
      </c>
      <c r="C8" s="194">
        <v>0</v>
      </c>
      <c r="D8" s="194">
        <v>500</v>
      </c>
      <c r="E8" s="194">
        <v>500</v>
      </c>
      <c r="F8" s="192">
        <v>0</v>
      </c>
      <c r="G8" s="191" t="s">
        <v>580</v>
      </c>
      <c r="H8" s="202" t="s">
        <v>585</v>
      </c>
      <c r="I8" s="192">
        <v>70</v>
      </c>
      <c r="J8" s="194">
        <v>500</v>
      </c>
      <c r="K8" s="192">
        <v>35000</v>
      </c>
      <c r="L8" s="195" t="s">
        <v>581</v>
      </c>
    </row>
    <row r="9" spans="1:12">
      <c r="A9" s="196">
        <v>6</v>
      </c>
      <c r="B9" s="203" t="s">
        <v>587</v>
      </c>
      <c r="C9" s="204">
        <v>0</v>
      </c>
      <c r="D9" s="204">
        <v>300</v>
      </c>
      <c r="E9" s="204">
        <v>300</v>
      </c>
      <c r="F9" s="205">
        <v>0</v>
      </c>
      <c r="G9" s="191" t="s">
        <v>580</v>
      </c>
      <c r="H9" s="192" t="s">
        <v>585</v>
      </c>
      <c r="I9" s="192">
        <v>95</v>
      </c>
      <c r="J9" s="204">
        <v>300</v>
      </c>
      <c r="K9" s="194">
        <v>28500</v>
      </c>
      <c r="L9" s="195" t="s">
        <v>581</v>
      </c>
    </row>
    <row r="10" spans="1:12">
      <c r="A10" s="198">
        <v>7</v>
      </c>
      <c r="B10" s="200" t="s">
        <v>588</v>
      </c>
      <c r="C10" s="194">
        <v>300</v>
      </c>
      <c r="D10" s="194">
        <v>200</v>
      </c>
      <c r="E10" s="194">
        <v>0</v>
      </c>
      <c r="F10" s="192">
        <v>0</v>
      </c>
      <c r="G10" s="191" t="s">
        <v>580</v>
      </c>
      <c r="H10" s="206" t="s">
        <v>585</v>
      </c>
      <c r="I10" s="204">
        <v>75</v>
      </c>
      <c r="J10" s="194">
        <v>0</v>
      </c>
      <c r="K10" s="192">
        <v>0</v>
      </c>
      <c r="L10" s="195" t="s">
        <v>581</v>
      </c>
    </row>
    <row r="11" spans="1:12">
      <c r="A11" s="196">
        <v>8</v>
      </c>
      <c r="B11" s="200" t="s">
        <v>589</v>
      </c>
      <c r="C11" s="204">
        <v>0</v>
      </c>
      <c r="D11" s="204">
        <v>500</v>
      </c>
      <c r="E11" s="204">
        <v>500</v>
      </c>
      <c r="F11" s="205">
        <v>0</v>
      </c>
      <c r="G11" s="191" t="s">
        <v>580</v>
      </c>
      <c r="H11" s="199" t="s">
        <v>585</v>
      </c>
      <c r="I11" s="192">
        <v>85</v>
      </c>
      <c r="J11" s="204">
        <v>500</v>
      </c>
      <c r="K11" s="194">
        <v>42500</v>
      </c>
      <c r="L11" s="195" t="s">
        <v>581</v>
      </c>
    </row>
    <row r="12" spans="1:12">
      <c r="A12" s="198">
        <v>9</v>
      </c>
      <c r="B12" s="200" t="s">
        <v>590</v>
      </c>
      <c r="C12" s="192">
        <v>0</v>
      </c>
      <c r="D12" s="192">
        <v>500</v>
      </c>
      <c r="E12" s="192">
        <v>500</v>
      </c>
      <c r="F12" s="205">
        <v>0</v>
      </c>
      <c r="G12" s="191" t="s">
        <v>580</v>
      </c>
      <c r="H12" s="192" t="s">
        <v>585</v>
      </c>
      <c r="I12" s="192">
        <v>105</v>
      </c>
      <c r="J12" s="192">
        <v>500</v>
      </c>
      <c r="K12" s="194">
        <v>52500</v>
      </c>
      <c r="L12" s="195" t="s">
        <v>581</v>
      </c>
    </row>
    <row r="13" spans="1:12">
      <c r="A13" s="196">
        <v>10</v>
      </c>
      <c r="B13" s="200" t="s">
        <v>591</v>
      </c>
      <c r="C13" s="192">
        <v>0</v>
      </c>
      <c r="D13" s="192">
        <v>500</v>
      </c>
      <c r="E13" s="192">
        <v>500</v>
      </c>
      <c r="F13" s="205">
        <v>0</v>
      </c>
      <c r="G13" s="191" t="s">
        <v>580</v>
      </c>
      <c r="H13" s="192" t="s">
        <v>585</v>
      </c>
      <c r="I13" s="192">
        <v>105</v>
      </c>
      <c r="J13" s="192">
        <v>500</v>
      </c>
      <c r="K13" s="194">
        <v>52500</v>
      </c>
      <c r="L13" s="195" t="s">
        <v>581</v>
      </c>
    </row>
    <row r="14" spans="1:12">
      <c r="A14" s="198">
        <v>11</v>
      </c>
      <c r="B14" s="200" t="s">
        <v>592</v>
      </c>
      <c r="C14" s="192">
        <v>0</v>
      </c>
      <c r="D14" s="192">
        <v>500</v>
      </c>
      <c r="E14" s="192">
        <v>500</v>
      </c>
      <c r="F14" s="207">
        <v>0</v>
      </c>
      <c r="G14" s="191" t="s">
        <v>580</v>
      </c>
      <c r="H14" s="192" t="s">
        <v>585</v>
      </c>
      <c r="I14" s="192">
        <v>105</v>
      </c>
      <c r="J14" s="192">
        <v>500</v>
      </c>
      <c r="K14" s="194">
        <v>52500</v>
      </c>
      <c r="L14" s="195" t="s">
        <v>581</v>
      </c>
    </row>
    <row r="15" spans="1:12">
      <c r="A15" s="196">
        <v>12</v>
      </c>
      <c r="B15" s="200" t="s">
        <v>593</v>
      </c>
      <c r="C15" s="204">
        <v>0</v>
      </c>
      <c r="D15" s="204">
        <v>2500</v>
      </c>
      <c r="E15" s="204">
        <v>2500</v>
      </c>
      <c r="F15" s="205">
        <v>0</v>
      </c>
      <c r="G15" s="191" t="s">
        <v>580</v>
      </c>
      <c r="H15" s="192" t="s">
        <v>585</v>
      </c>
      <c r="I15" s="192">
        <v>110</v>
      </c>
      <c r="J15" s="204">
        <v>2500</v>
      </c>
      <c r="K15" s="194">
        <v>275000</v>
      </c>
      <c r="L15" s="195" t="s">
        <v>581</v>
      </c>
    </row>
    <row r="16" spans="1:12">
      <c r="A16" s="198">
        <v>13</v>
      </c>
      <c r="B16" s="203" t="s">
        <v>594</v>
      </c>
      <c r="C16" s="192">
        <v>0</v>
      </c>
      <c r="D16" s="192">
        <v>200</v>
      </c>
      <c r="E16" s="192">
        <v>400</v>
      </c>
      <c r="F16" s="205">
        <v>0</v>
      </c>
      <c r="G16" s="191" t="s">
        <v>580</v>
      </c>
      <c r="H16" s="199" t="s">
        <v>595</v>
      </c>
      <c r="I16" s="192">
        <v>600</v>
      </c>
      <c r="J16" s="192">
        <v>400</v>
      </c>
      <c r="K16" s="201">
        <v>240000</v>
      </c>
      <c r="L16" s="195" t="s">
        <v>581</v>
      </c>
    </row>
    <row r="17" spans="1:13">
      <c r="A17" s="196">
        <v>14</v>
      </c>
      <c r="B17" s="208" t="s">
        <v>596</v>
      </c>
      <c r="C17" s="192">
        <v>0</v>
      </c>
      <c r="D17" s="192">
        <v>500</v>
      </c>
      <c r="E17" s="192">
        <v>500</v>
      </c>
      <c r="F17" s="205"/>
      <c r="G17" s="191" t="s">
        <v>580</v>
      </c>
      <c r="H17" s="209" t="s">
        <v>595</v>
      </c>
      <c r="I17" s="192">
        <v>250</v>
      </c>
      <c r="J17" s="192">
        <v>500</v>
      </c>
      <c r="K17" s="201">
        <v>125000</v>
      </c>
      <c r="L17" s="195" t="s">
        <v>581</v>
      </c>
    </row>
    <row r="18" spans="1:13">
      <c r="A18" s="192">
        <v>15</v>
      </c>
      <c r="B18" s="200" t="s">
        <v>597</v>
      </c>
      <c r="C18" s="192" t="s">
        <v>598</v>
      </c>
      <c r="D18" s="192" t="s">
        <v>599</v>
      </c>
      <c r="E18" s="192" t="s">
        <v>599</v>
      </c>
      <c r="F18" s="205">
        <v>0</v>
      </c>
      <c r="G18" s="192" t="s">
        <v>600</v>
      </c>
      <c r="H18" s="209" t="s">
        <v>41</v>
      </c>
      <c r="I18" s="192">
        <v>650</v>
      </c>
      <c r="J18" s="192" t="s">
        <v>599</v>
      </c>
      <c r="K18" s="201">
        <v>19500</v>
      </c>
      <c r="L18" s="195" t="s">
        <v>581</v>
      </c>
    </row>
    <row r="19" spans="1:13">
      <c r="A19" s="198">
        <v>16</v>
      </c>
      <c r="B19" s="200" t="s">
        <v>601</v>
      </c>
      <c r="C19" s="192">
        <v>0</v>
      </c>
      <c r="D19" s="192">
        <v>0</v>
      </c>
      <c r="E19" s="192">
        <v>20</v>
      </c>
      <c r="F19" s="210">
        <v>0</v>
      </c>
      <c r="G19" s="192" t="s">
        <v>600</v>
      </c>
      <c r="H19" s="211" t="s">
        <v>41</v>
      </c>
      <c r="I19" s="192">
        <v>650</v>
      </c>
      <c r="J19" s="192">
        <v>20</v>
      </c>
      <c r="K19" s="202">
        <v>13000</v>
      </c>
      <c r="L19" s="195" t="s">
        <v>581</v>
      </c>
    </row>
    <row r="20" spans="1:13">
      <c r="A20" s="196">
        <v>17</v>
      </c>
      <c r="B20" s="200" t="s">
        <v>602</v>
      </c>
      <c r="C20" s="192">
        <v>100</v>
      </c>
      <c r="D20" s="192">
        <v>100</v>
      </c>
      <c r="E20" s="192">
        <v>100</v>
      </c>
      <c r="F20" s="202">
        <v>0</v>
      </c>
      <c r="G20" s="191" t="s">
        <v>603</v>
      </c>
      <c r="H20" s="202" t="s">
        <v>25</v>
      </c>
      <c r="I20" s="192">
        <v>500</v>
      </c>
      <c r="J20" s="192">
        <v>100</v>
      </c>
      <c r="K20" s="212">
        <v>50000</v>
      </c>
      <c r="L20" s="195" t="s">
        <v>581</v>
      </c>
    </row>
    <row r="21" spans="1:13">
      <c r="A21" s="192">
        <v>18</v>
      </c>
      <c r="B21" s="200" t="s">
        <v>604</v>
      </c>
      <c r="C21" s="192">
        <v>120</v>
      </c>
      <c r="D21" s="192">
        <v>80</v>
      </c>
      <c r="E21" s="192">
        <v>80</v>
      </c>
      <c r="F21" s="196">
        <v>0</v>
      </c>
      <c r="G21" s="191" t="s">
        <v>603</v>
      </c>
      <c r="H21" s="202" t="s">
        <v>41</v>
      </c>
      <c r="I21" s="194">
        <v>650</v>
      </c>
      <c r="J21" s="192">
        <v>80</v>
      </c>
      <c r="K21" s="213">
        <v>52000</v>
      </c>
      <c r="L21" s="195" t="s">
        <v>581</v>
      </c>
    </row>
    <row r="22" spans="1:13">
      <c r="A22" s="198">
        <v>19</v>
      </c>
      <c r="B22" s="190" t="s">
        <v>605</v>
      </c>
      <c r="C22" s="191">
        <v>26</v>
      </c>
      <c r="D22" s="191">
        <v>28</v>
      </c>
      <c r="E22" s="191">
        <v>30</v>
      </c>
      <c r="F22" s="189">
        <v>0</v>
      </c>
      <c r="G22" s="191" t="s">
        <v>606</v>
      </c>
      <c r="H22" s="214" t="s">
        <v>41</v>
      </c>
      <c r="I22" s="193">
        <v>650</v>
      </c>
      <c r="J22" s="191">
        <v>30</v>
      </c>
      <c r="K22" s="215">
        <v>19500</v>
      </c>
      <c r="L22" s="195" t="s">
        <v>581</v>
      </c>
    </row>
    <row r="23" spans="1:13">
      <c r="A23" s="196">
        <v>20</v>
      </c>
      <c r="B23" s="200" t="s">
        <v>607</v>
      </c>
      <c r="C23" s="192">
        <v>50</v>
      </c>
      <c r="D23" s="192">
        <v>50</v>
      </c>
      <c r="E23" s="192">
        <v>50</v>
      </c>
      <c r="F23" s="202"/>
      <c r="G23" s="192" t="s">
        <v>580</v>
      </c>
      <c r="H23" s="192" t="s">
        <v>595</v>
      </c>
      <c r="I23" s="192">
        <v>250</v>
      </c>
      <c r="J23" s="202">
        <v>12500</v>
      </c>
      <c r="K23" s="192">
        <v>12500</v>
      </c>
      <c r="L23" s="195" t="s">
        <v>581</v>
      </c>
      <c r="M23" s="180" t="s">
        <v>608</v>
      </c>
    </row>
    <row r="24" spans="1:13">
      <c r="A24" s="191">
        <v>21</v>
      </c>
      <c r="B24" s="200" t="s">
        <v>609</v>
      </c>
      <c r="C24" s="192">
        <v>100</v>
      </c>
      <c r="D24" s="192">
        <v>200</v>
      </c>
      <c r="E24" s="192">
        <v>200</v>
      </c>
      <c r="F24" s="202">
        <v>180</v>
      </c>
      <c r="G24" s="205" t="s">
        <v>610</v>
      </c>
      <c r="H24" s="202" t="s">
        <v>595</v>
      </c>
      <c r="I24" s="192">
        <v>250</v>
      </c>
      <c r="J24" s="194">
        <v>200</v>
      </c>
      <c r="K24" s="201">
        <v>50000</v>
      </c>
      <c r="L24" s="195" t="s">
        <v>581</v>
      </c>
    </row>
    <row r="25" spans="1:13">
      <c r="A25" s="191">
        <v>22</v>
      </c>
      <c r="B25" s="195" t="s">
        <v>611</v>
      </c>
      <c r="C25" s="191">
        <v>6</v>
      </c>
      <c r="D25" s="191">
        <v>6</v>
      </c>
      <c r="E25" s="191">
        <v>6</v>
      </c>
      <c r="F25" s="202">
        <v>0</v>
      </c>
      <c r="G25" s="191" t="s">
        <v>612</v>
      </c>
      <c r="H25" s="192" t="s">
        <v>25</v>
      </c>
      <c r="I25" s="194">
        <v>550</v>
      </c>
      <c r="J25" s="204">
        <v>6</v>
      </c>
      <c r="K25" s="199">
        <v>3300</v>
      </c>
      <c r="L25" s="195" t="s">
        <v>581</v>
      </c>
    </row>
    <row r="26" spans="1:13">
      <c r="A26" s="192">
        <v>23</v>
      </c>
      <c r="B26" s="200" t="s">
        <v>613</v>
      </c>
      <c r="C26" s="192">
        <v>2</v>
      </c>
      <c r="D26" s="192">
        <v>2</v>
      </c>
      <c r="E26" s="192">
        <v>2</v>
      </c>
      <c r="F26" s="196">
        <v>0</v>
      </c>
      <c r="G26" s="192" t="s">
        <v>614</v>
      </c>
      <c r="H26" s="202" t="s">
        <v>519</v>
      </c>
      <c r="I26" s="194">
        <v>580</v>
      </c>
      <c r="J26" s="192">
        <v>2</v>
      </c>
      <c r="K26" s="216">
        <v>1160</v>
      </c>
      <c r="L26" s="195" t="s">
        <v>581</v>
      </c>
    </row>
    <row r="27" spans="1:13">
      <c r="A27" s="192">
        <v>24</v>
      </c>
      <c r="B27" s="200" t="s">
        <v>615</v>
      </c>
      <c r="C27" s="192">
        <v>36</v>
      </c>
      <c r="D27" s="192">
        <v>36</v>
      </c>
      <c r="E27" s="192">
        <v>50</v>
      </c>
      <c r="F27" s="202">
        <v>15</v>
      </c>
      <c r="G27" s="192" t="s">
        <v>614</v>
      </c>
      <c r="H27" s="205" t="s">
        <v>356</v>
      </c>
      <c r="I27" s="217">
        <v>160</v>
      </c>
      <c r="J27" s="192">
        <v>50</v>
      </c>
      <c r="K27" s="194">
        <v>8000</v>
      </c>
      <c r="L27" s="195" t="s">
        <v>581</v>
      </c>
    </row>
    <row r="28" spans="1:13">
      <c r="A28" s="204">
        <v>25</v>
      </c>
      <c r="B28" s="200" t="s">
        <v>616</v>
      </c>
      <c r="C28" s="205">
        <v>36</v>
      </c>
      <c r="D28" s="205">
        <v>36</v>
      </c>
      <c r="E28" s="205">
        <v>50</v>
      </c>
      <c r="F28" s="210">
        <v>10</v>
      </c>
      <c r="G28" s="192" t="s">
        <v>614</v>
      </c>
      <c r="H28" s="205" t="s">
        <v>356</v>
      </c>
      <c r="I28" s="205">
        <v>180</v>
      </c>
      <c r="J28" s="210">
        <v>50</v>
      </c>
      <c r="K28" s="218">
        <v>9000</v>
      </c>
      <c r="L28" s="195" t="s">
        <v>581</v>
      </c>
    </row>
    <row r="29" spans="1:13">
      <c r="A29" s="192">
        <v>26</v>
      </c>
      <c r="B29" s="200" t="s">
        <v>617</v>
      </c>
      <c r="C29" s="207">
        <v>100</v>
      </c>
      <c r="D29" s="204">
        <v>50</v>
      </c>
      <c r="E29" s="204">
        <v>50</v>
      </c>
      <c r="F29" s="202">
        <v>40</v>
      </c>
      <c r="G29" s="191" t="s">
        <v>618</v>
      </c>
      <c r="H29" s="216" t="s">
        <v>25</v>
      </c>
      <c r="I29" s="194">
        <v>800</v>
      </c>
      <c r="J29" s="204">
        <v>50</v>
      </c>
      <c r="K29" s="194">
        <v>40000</v>
      </c>
      <c r="L29" s="195" t="s">
        <v>581</v>
      </c>
    </row>
    <row r="30" spans="1:13">
      <c r="A30" s="204">
        <v>27</v>
      </c>
      <c r="B30" s="200" t="s">
        <v>619</v>
      </c>
      <c r="C30" s="205">
        <v>0</v>
      </c>
      <c r="D30" s="192">
        <v>80</v>
      </c>
      <c r="E30" s="192">
        <v>80</v>
      </c>
      <c r="F30" s="192">
        <v>0</v>
      </c>
      <c r="G30" s="192" t="s">
        <v>614</v>
      </c>
      <c r="H30" s="206" t="s">
        <v>25</v>
      </c>
      <c r="I30" s="219">
        <v>2500</v>
      </c>
      <c r="J30" s="202">
        <v>80</v>
      </c>
      <c r="K30" s="194">
        <v>200000</v>
      </c>
      <c r="L30" s="195" t="s">
        <v>581</v>
      </c>
    </row>
    <row r="31" spans="1:13">
      <c r="A31" s="577" t="s">
        <v>620</v>
      </c>
      <c r="B31" s="578"/>
      <c r="C31" s="578"/>
      <c r="D31" s="578"/>
      <c r="E31" s="578"/>
      <c r="F31" s="578"/>
      <c r="G31" s="578"/>
      <c r="H31" s="578"/>
      <c r="I31" s="578"/>
      <c r="J31" s="579"/>
      <c r="K31" s="220">
        <f>SUM(K4:K30)</f>
        <v>1523460</v>
      </c>
      <c r="L31" s="221"/>
    </row>
    <row r="32" spans="1:13">
      <c r="A32" s="222"/>
      <c r="B32" s="223" t="s">
        <v>621</v>
      </c>
      <c r="C32" s="224"/>
      <c r="D32" s="225"/>
      <c r="E32" s="225"/>
      <c r="F32" s="225"/>
      <c r="G32" s="225"/>
      <c r="H32" s="226"/>
      <c r="I32" s="225"/>
      <c r="J32" s="225"/>
      <c r="K32" s="225"/>
      <c r="L32" s="227"/>
    </row>
    <row r="33" spans="1:12">
      <c r="A33" s="192">
        <v>28</v>
      </c>
      <c r="B33" s="200" t="s">
        <v>622</v>
      </c>
      <c r="C33" s="192">
        <v>20</v>
      </c>
      <c r="D33" s="192">
        <v>20</v>
      </c>
      <c r="E33" s="192">
        <v>25</v>
      </c>
      <c r="F33" s="192">
        <v>5</v>
      </c>
      <c r="G33" s="192" t="s">
        <v>623</v>
      </c>
      <c r="H33" s="202" t="s">
        <v>358</v>
      </c>
      <c r="I33" s="194">
        <v>3600</v>
      </c>
      <c r="J33" s="202">
        <v>25</v>
      </c>
      <c r="K33" s="194">
        <v>90000</v>
      </c>
      <c r="L33" s="195" t="s">
        <v>581</v>
      </c>
    </row>
    <row r="34" spans="1:12">
      <c r="A34" s="204">
        <v>29</v>
      </c>
      <c r="B34" s="200" t="s">
        <v>624</v>
      </c>
      <c r="C34" s="228" t="s">
        <v>625</v>
      </c>
      <c r="D34" s="228" t="s">
        <v>625</v>
      </c>
      <c r="E34" s="228" t="s">
        <v>625</v>
      </c>
      <c r="F34" s="202" t="s">
        <v>626</v>
      </c>
      <c r="G34" s="204" t="s">
        <v>603</v>
      </c>
      <c r="H34" s="202" t="s">
        <v>41</v>
      </c>
      <c r="I34" s="194">
        <v>3000</v>
      </c>
      <c r="J34" s="228" t="s">
        <v>625</v>
      </c>
      <c r="K34" s="229">
        <v>60000</v>
      </c>
      <c r="L34" s="195" t="s">
        <v>581</v>
      </c>
    </row>
    <row r="35" spans="1:12">
      <c r="A35" s="192">
        <v>30</v>
      </c>
      <c r="B35" s="200" t="s">
        <v>627</v>
      </c>
      <c r="C35" s="191">
        <v>2</v>
      </c>
      <c r="D35" s="191">
        <v>4</v>
      </c>
      <c r="E35" s="191">
        <v>2</v>
      </c>
      <c r="F35" s="202">
        <v>1</v>
      </c>
      <c r="G35" s="191" t="s">
        <v>628</v>
      </c>
      <c r="H35" s="192" t="s">
        <v>358</v>
      </c>
      <c r="I35" s="194">
        <v>4400</v>
      </c>
      <c r="J35" s="199">
        <v>5</v>
      </c>
      <c r="K35" s="193">
        <v>22000</v>
      </c>
      <c r="L35" s="195" t="s">
        <v>581</v>
      </c>
    </row>
    <row r="36" spans="1:12">
      <c r="A36" s="192">
        <v>31</v>
      </c>
      <c r="B36" s="200" t="s">
        <v>629</v>
      </c>
      <c r="C36" s="192">
        <v>0</v>
      </c>
      <c r="D36" s="192">
        <v>2</v>
      </c>
      <c r="E36" s="192">
        <v>3</v>
      </c>
      <c r="F36" s="205">
        <v>0</v>
      </c>
      <c r="G36" s="191" t="s">
        <v>580</v>
      </c>
      <c r="H36" s="202" t="s">
        <v>225</v>
      </c>
      <c r="I36" s="192">
        <v>1800</v>
      </c>
      <c r="J36" s="202">
        <v>3</v>
      </c>
      <c r="K36" s="194">
        <v>5400</v>
      </c>
      <c r="L36" s="195" t="s">
        <v>581</v>
      </c>
    </row>
    <row r="37" spans="1:12">
      <c r="A37" s="204">
        <v>32</v>
      </c>
      <c r="B37" s="200" t="s">
        <v>630</v>
      </c>
      <c r="C37" s="204">
        <v>200</v>
      </c>
      <c r="D37" s="204">
        <v>300</v>
      </c>
      <c r="E37" s="204">
        <v>500</v>
      </c>
      <c r="F37" s="202">
        <v>120</v>
      </c>
      <c r="G37" s="191" t="s">
        <v>631</v>
      </c>
      <c r="H37" s="192" t="s">
        <v>383</v>
      </c>
      <c r="I37" s="192">
        <v>60</v>
      </c>
      <c r="J37" s="199">
        <v>500</v>
      </c>
      <c r="K37" s="219">
        <v>30000</v>
      </c>
      <c r="L37" s="195" t="s">
        <v>581</v>
      </c>
    </row>
    <row r="38" spans="1:12">
      <c r="A38" s="192">
        <v>33</v>
      </c>
      <c r="B38" s="200" t="s">
        <v>632</v>
      </c>
      <c r="C38" s="192">
        <v>1075</v>
      </c>
      <c r="D38" s="192">
        <v>1095</v>
      </c>
      <c r="E38" s="192" t="s">
        <v>633</v>
      </c>
      <c r="F38" s="202">
        <v>400</v>
      </c>
      <c r="G38" s="192" t="s">
        <v>614</v>
      </c>
      <c r="H38" s="192" t="s">
        <v>373</v>
      </c>
      <c r="I38" s="194">
        <v>60</v>
      </c>
      <c r="J38" s="216">
        <v>1100</v>
      </c>
      <c r="K38" s="194">
        <v>66000</v>
      </c>
      <c r="L38" s="195" t="s">
        <v>581</v>
      </c>
    </row>
    <row r="39" spans="1:12">
      <c r="A39" s="192">
        <v>34</v>
      </c>
      <c r="B39" s="200" t="s">
        <v>634</v>
      </c>
      <c r="C39" s="192">
        <v>5</v>
      </c>
      <c r="D39" s="192">
        <v>5</v>
      </c>
      <c r="E39" s="205">
        <v>10</v>
      </c>
      <c r="F39" s="210">
        <v>8</v>
      </c>
      <c r="G39" s="230" t="s">
        <v>614</v>
      </c>
      <c r="H39" s="210" t="s">
        <v>383</v>
      </c>
      <c r="I39" s="205">
        <v>140</v>
      </c>
      <c r="J39" s="210">
        <v>10</v>
      </c>
      <c r="K39" s="218">
        <v>1400</v>
      </c>
      <c r="L39" s="195" t="s">
        <v>581</v>
      </c>
    </row>
    <row r="40" spans="1:12">
      <c r="A40" s="204">
        <v>35</v>
      </c>
      <c r="B40" s="200" t="s">
        <v>635</v>
      </c>
      <c r="C40" s="204">
        <v>30</v>
      </c>
      <c r="D40" s="204">
        <v>14</v>
      </c>
      <c r="E40" s="207">
        <v>30</v>
      </c>
      <c r="F40" s="210">
        <v>28</v>
      </c>
      <c r="G40" s="230" t="s">
        <v>612</v>
      </c>
      <c r="H40" s="205" t="s">
        <v>383</v>
      </c>
      <c r="I40" s="205">
        <v>165</v>
      </c>
      <c r="J40" s="231">
        <v>30</v>
      </c>
      <c r="K40" s="232">
        <v>4950</v>
      </c>
      <c r="L40" s="195" t="s">
        <v>581</v>
      </c>
    </row>
    <row r="41" spans="1:12">
      <c r="A41" s="192">
        <v>36</v>
      </c>
      <c r="B41" s="200" t="s">
        <v>636</v>
      </c>
      <c r="C41" s="192">
        <v>5</v>
      </c>
      <c r="D41" s="192">
        <v>5</v>
      </c>
      <c r="E41" s="205">
        <v>10</v>
      </c>
      <c r="F41" s="202">
        <v>6</v>
      </c>
      <c r="G41" s="192" t="s">
        <v>614</v>
      </c>
      <c r="H41" s="199" t="s">
        <v>383</v>
      </c>
      <c r="I41" s="192">
        <v>150</v>
      </c>
      <c r="J41" s="210">
        <v>10</v>
      </c>
      <c r="K41" s="218">
        <v>1500</v>
      </c>
      <c r="L41" s="195" t="s">
        <v>581</v>
      </c>
    </row>
    <row r="42" spans="1:12">
      <c r="A42" s="192">
        <v>37</v>
      </c>
      <c r="B42" s="200" t="s">
        <v>637</v>
      </c>
      <c r="C42" s="192">
        <v>5</v>
      </c>
      <c r="D42" s="192">
        <v>5</v>
      </c>
      <c r="E42" s="205">
        <v>4</v>
      </c>
      <c r="F42" s="202">
        <v>4</v>
      </c>
      <c r="G42" s="191" t="s">
        <v>614</v>
      </c>
      <c r="H42" s="192" t="s">
        <v>383</v>
      </c>
      <c r="I42" s="192">
        <v>250</v>
      </c>
      <c r="J42" s="210">
        <v>0</v>
      </c>
      <c r="K42" s="218">
        <v>0</v>
      </c>
      <c r="L42" s="195" t="s">
        <v>581</v>
      </c>
    </row>
    <row r="43" spans="1:12">
      <c r="A43" s="204">
        <v>38</v>
      </c>
      <c r="B43" s="200" t="s">
        <v>638</v>
      </c>
      <c r="C43" s="192">
        <v>30</v>
      </c>
      <c r="D43" s="192">
        <v>13</v>
      </c>
      <c r="E43" s="205">
        <v>20</v>
      </c>
      <c r="F43" s="210">
        <v>27</v>
      </c>
      <c r="G43" s="230" t="s">
        <v>612</v>
      </c>
      <c r="H43" s="210" t="s">
        <v>639</v>
      </c>
      <c r="I43" s="205">
        <v>380</v>
      </c>
      <c r="J43" s="205">
        <v>20</v>
      </c>
      <c r="K43" s="218">
        <v>7600</v>
      </c>
      <c r="L43" s="195" t="s">
        <v>581</v>
      </c>
    </row>
    <row r="44" spans="1:12">
      <c r="A44" s="192">
        <v>39</v>
      </c>
      <c r="B44" s="200" t="s">
        <v>640</v>
      </c>
      <c r="C44" s="204">
        <v>20</v>
      </c>
      <c r="D44" s="204">
        <v>20</v>
      </c>
      <c r="E44" s="207">
        <v>10</v>
      </c>
      <c r="F44" s="231">
        <v>54</v>
      </c>
      <c r="G44" s="205" t="s">
        <v>614</v>
      </c>
      <c r="H44" s="210" t="s">
        <v>639</v>
      </c>
      <c r="I44" s="205">
        <v>250</v>
      </c>
      <c r="J44" s="207">
        <v>10</v>
      </c>
      <c r="K44" s="218">
        <v>2500</v>
      </c>
      <c r="L44" s="195" t="s">
        <v>581</v>
      </c>
    </row>
    <row r="45" spans="1:12">
      <c r="A45" s="192">
        <v>40</v>
      </c>
      <c r="B45" s="200" t="s">
        <v>641</v>
      </c>
      <c r="C45" s="192">
        <v>0</v>
      </c>
      <c r="D45" s="192">
        <v>20</v>
      </c>
      <c r="E45" s="205">
        <v>20</v>
      </c>
      <c r="F45" s="210">
        <v>34</v>
      </c>
      <c r="G45" s="230" t="s">
        <v>614</v>
      </c>
      <c r="H45" s="210" t="s">
        <v>639</v>
      </c>
      <c r="I45" s="205">
        <v>100</v>
      </c>
      <c r="J45" s="205">
        <v>20</v>
      </c>
      <c r="K45" s="218">
        <v>2000</v>
      </c>
      <c r="L45" s="195" t="s">
        <v>581</v>
      </c>
    </row>
    <row r="46" spans="1:12">
      <c r="A46" s="204">
        <v>41</v>
      </c>
      <c r="B46" s="200" t="s">
        <v>642</v>
      </c>
      <c r="C46" s="192">
        <v>20</v>
      </c>
      <c r="D46" s="192">
        <v>20</v>
      </c>
      <c r="E46" s="205">
        <v>20</v>
      </c>
      <c r="F46" s="202">
        <v>18</v>
      </c>
      <c r="G46" s="191" t="s">
        <v>612</v>
      </c>
      <c r="H46" s="202" t="s">
        <v>639</v>
      </c>
      <c r="I46" s="192">
        <v>850</v>
      </c>
      <c r="J46" s="205">
        <v>10</v>
      </c>
      <c r="K46" s="218">
        <v>8500</v>
      </c>
      <c r="L46" s="195" t="s">
        <v>581</v>
      </c>
    </row>
    <row r="47" spans="1:12">
      <c r="A47" s="192">
        <v>42</v>
      </c>
      <c r="B47" s="200" t="s">
        <v>643</v>
      </c>
      <c r="C47" s="192">
        <v>20</v>
      </c>
      <c r="D47" s="192">
        <v>20</v>
      </c>
      <c r="E47" s="205">
        <v>20</v>
      </c>
      <c r="F47" s="202">
        <v>32</v>
      </c>
      <c r="G47" s="191" t="s">
        <v>612</v>
      </c>
      <c r="H47" s="202" t="s">
        <v>639</v>
      </c>
      <c r="I47" s="192">
        <v>480</v>
      </c>
      <c r="J47" s="205">
        <v>20</v>
      </c>
      <c r="K47" s="218">
        <v>9600</v>
      </c>
      <c r="L47" s="195" t="s">
        <v>581</v>
      </c>
    </row>
    <row r="48" spans="1:12">
      <c r="A48" s="192">
        <v>43</v>
      </c>
      <c r="B48" s="200" t="s">
        <v>644</v>
      </c>
      <c r="C48" s="192">
        <v>65</v>
      </c>
      <c r="D48" s="192">
        <v>100</v>
      </c>
      <c r="E48" s="192">
        <v>100</v>
      </c>
      <c r="F48" s="202">
        <v>94</v>
      </c>
      <c r="G48" s="192" t="s">
        <v>614</v>
      </c>
      <c r="H48" s="192" t="s">
        <v>383</v>
      </c>
      <c r="I48" s="192">
        <v>1000</v>
      </c>
      <c r="J48" s="192">
        <v>100</v>
      </c>
      <c r="K48" s="202">
        <v>100000</v>
      </c>
      <c r="L48" s="195" t="s">
        <v>581</v>
      </c>
    </row>
    <row r="49" spans="1:12">
      <c r="A49" s="204">
        <v>44</v>
      </c>
      <c r="B49" s="195" t="s">
        <v>645</v>
      </c>
      <c r="C49" s="192">
        <v>50</v>
      </c>
      <c r="D49" s="192">
        <v>50</v>
      </c>
      <c r="E49" s="192">
        <v>50</v>
      </c>
      <c r="F49" s="202">
        <v>5</v>
      </c>
      <c r="G49" s="191" t="s">
        <v>614</v>
      </c>
      <c r="H49" s="192" t="s">
        <v>293</v>
      </c>
      <c r="I49" s="192">
        <v>700</v>
      </c>
      <c r="J49" s="192">
        <v>700</v>
      </c>
      <c r="K49" s="202">
        <v>35000</v>
      </c>
      <c r="L49" s="195" t="s">
        <v>581</v>
      </c>
    </row>
    <row r="50" spans="1:12">
      <c r="A50" s="192">
        <v>45</v>
      </c>
      <c r="B50" s="200" t="s">
        <v>646</v>
      </c>
      <c r="C50" s="192">
        <v>3</v>
      </c>
      <c r="D50" s="192">
        <v>6</v>
      </c>
      <c r="E50" s="202">
        <v>6</v>
      </c>
      <c r="F50" s="196">
        <v>0</v>
      </c>
      <c r="G50" s="191" t="s">
        <v>614</v>
      </c>
      <c r="H50" s="202" t="s">
        <v>21</v>
      </c>
      <c r="I50" s="192">
        <v>800</v>
      </c>
      <c r="J50" s="192">
        <v>6</v>
      </c>
      <c r="K50" s="202">
        <v>4800</v>
      </c>
      <c r="L50" s="195" t="s">
        <v>581</v>
      </c>
    </row>
    <row r="51" spans="1:12">
      <c r="A51" s="192">
        <v>46</v>
      </c>
      <c r="B51" s="200" t="s">
        <v>647</v>
      </c>
      <c r="C51" s="205">
        <v>1</v>
      </c>
      <c r="D51" s="192">
        <v>1</v>
      </c>
      <c r="E51" s="192">
        <v>1</v>
      </c>
      <c r="F51" s="192">
        <v>0</v>
      </c>
      <c r="G51" s="192" t="s">
        <v>618</v>
      </c>
      <c r="H51" s="202" t="s">
        <v>225</v>
      </c>
      <c r="I51" s="194">
        <v>500</v>
      </c>
      <c r="J51" s="192">
        <v>1</v>
      </c>
      <c r="K51" s="194">
        <v>500</v>
      </c>
      <c r="L51" s="195" t="s">
        <v>581</v>
      </c>
    </row>
    <row r="52" spans="1:12">
      <c r="A52" s="204">
        <v>47</v>
      </c>
      <c r="B52" s="200" t="s">
        <v>648</v>
      </c>
      <c r="C52" s="205">
        <v>1</v>
      </c>
      <c r="D52" s="192">
        <v>1</v>
      </c>
      <c r="E52" s="192">
        <v>1</v>
      </c>
      <c r="F52" s="192">
        <v>0</v>
      </c>
      <c r="G52" s="204" t="s">
        <v>618</v>
      </c>
      <c r="H52" s="202" t="s">
        <v>383</v>
      </c>
      <c r="I52" s="194">
        <v>1900</v>
      </c>
      <c r="J52" s="192">
        <v>1</v>
      </c>
      <c r="K52" s="194">
        <v>1900</v>
      </c>
      <c r="L52" s="195" t="s">
        <v>581</v>
      </c>
    </row>
    <row r="53" spans="1:12">
      <c r="A53" s="192">
        <v>48</v>
      </c>
      <c r="B53" s="200" t="s">
        <v>649</v>
      </c>
      <c r="C53" s="192">
        <v>10</v>
      </c>
      <c r="D53" s="192">
        <v>10</v>
      </c>
      <c r="E53" s="192">
        <v>10</v>
      </c>
      <c r="F53" s="202">
        <v>0</v>
      </c>
      <c r="G53" s="191" t="s">
        <v>618</v>
      </c>
      <c r="H53" s="202" t="s">
        <v>21</v>
      </c>
      <c r="I53" s="192">
        <v>280</v>
      </c>
      <c r="J53" s="202">
        <v>10</v>
      </c>
      <c r="K53" s="194">
        <v>2800</v>
      </c>
      <c r="L53" s="195" t="s">
        <v>581</v>
      </c>
    </row>
    <row r="54" spans="1:12">
      <c r="A54" s="192">
        <v>49</v>
      </c>
      <c r="B54" s="200" t="s">
        <v>650</v>
      </c>
      <c r="C54" s="205">
        <v>10</v>
      </c>
      <c r="D54" s="192">
        <v>5</v>
      </c>
      <c r="E54" s="192">
        <v>5</v>
      </c>
      <c r="F54" s="202">
        <v>0</v>
      </c>
      <c r="G54" s="192" t="s">
        <v>651</v>
      </c>
      <c r="H54" s="202" t="s">
        <v>288</v>
      </c>
      <c r="I54" s="194">
        <v>500</v>
      </c>
      <c r="J54" s="202">
        <v>5</v>
      </c>
      <c r="K54" s="229">
        <v>2500</v>
      </c>
      <c r="L54" s="195" t="s">
        <v>581</v>
      </c>
    </row>
    <row r="55" spans="1:12">
      <c r="A55" s="204">
        <v>50</v>
      </c>
      <c r="B55" s="200" t="s">
        <v>652</v>
      </c>
      <c r="C55" s="192">
        <v>0</v>
      </c>
      <c r="D55" s="192">
        <v>0</v>
      </c>
      <c r="E55" s="192">
        <v>2</v>
      </c>
      <c r="F55" s="202">
        <v>0</v>
      </c>
      <c r="G55" s="192" t="s">
        <v>651</v>
      </c>
      <c r="H55" s="199" t="s">
        <v>41</v>
      </c>
      <c r="I55" s="192">
        <v>1000</v>
      </c>
      <c r="J55" s="202">
        <v>2</v>
      </c>
      <c r="K55" s="194">
        <v>2000</v>
      </c>
      <c r="L55" s="195" t="s">
        <v>581</v>
      </c>
    </row>
    <row r="56" spans="1:12">
      <c r="A56" s="192">
        <v>51</v>
      </c>
      <c r="B56" s="200" t="s">
        <v>653</v>
      </c>
      <c r="C56" s="192">
        <v>0</v>
      </c>
      <c r="D56" s="192">
        <v>0</v>
      </c>
      <c r="E56" s="192">
        <v>12</v>
      </c>
      <c r="F56" s="199">
        <v>0</v>
      </c>
      <c r="G56" s="192" t="s">
        <v>651</v>
      </c>
      <c r="H56" s="192" t="s">
        <v>225</v>
      </c>
      <c r="I56" s="219">
        <v>1070</v>
      </c>
      <c r="J56" s="202">
        <v>12</v>
      </c>
      <c r="K56" s="194">
        <v>12840</v>
      </c>
      <c r="L56" s="195" t="s">
        <v>581</v>
      </c>
    </row>
    <row r="57" spans="1:12">
      <c r="A57" s="204">
        <v>52</v>
      </c>
      <c r="B57" s="233" t="s">
        <v>654</v>
      </c>
      <c r="C57" s="192">
        <v>0</v>
      </c>
      <c r="D57" s="192">
        <v>0</v>
      </c>
      <c r="E57" s="192">
        <v>15</v>
      </c>
      <c r="F57" s="202">
        <v>0</v>
      </c>
      <c r="G57" s="192" t="s">
        <v>651</v>
      </c>
      <c r="H57" s="202" t="s">
        <v>293</v>
      </c>
      <c r="I57" s="192">
        <v>800</v>
      </c>
      <c r="J57" s="202">
        <v>15</v>
      </c>
      <c r="K57" s="194">
        <v>12000</v>
      </c>
      <c r="L57" s="195" t="s">
        <v>581</v>
      </c>
    </row>
    <row r="58" spans="1:12">
      <c r="A58" s="577" t="s">
        <v>655</v>
      </c>
      <c r="B58" s="578"/>
      <c r="C58" s="578"/>
      <c r="D58" s="578"/>
      <c r="E58" s="578"/>
      <c r="F58" s="578"/>
      <c r="G58" s="578"/>
      <c r="H58" s="578"/>
      <c r="I58" s="578"/>
      <c r="J58" s="579"/>
      <c r="K58" s="234">
        <f>SUM(K33:K57)</f>
        <v>485790</v>
      </c>
      <c r="L58" s="221"/>
    </row>
    <row r="59" spans="1:12">
      <c r="A59" s="235"/>
      <c r="B59" s="223" t="s">
        <v>656</v>
      </c>
      <c r="C59" s="235"/>
      <c r="D59" s="235"/>
      <c r="E59" s="235"/>
      <c r="F59" s="235"/>
      <c r="G59" s="235"/>
      <c r="H59" s="235"/>
      <c r="I59" s="236"/>
      <c r="J59" s="226"/>
      <c r="K59" s="237"/>
      <c r="L59" s="221"/>
    </row>
    <row r="60" spans="1:12">
      <c r="A60" s="204">
        <v>53</v>
      </c>
      <c r="B60" s="203" t="s">
        <v>657</v>
      </c>
      <c r="C60" s="192">
        <v>0</v>
      </c>
      <c r="D60" s="192">
        <v>0</v>
      </c>
      <c r="E60" s="192">
        <v>20</v>
      </c>
      <c r="F60" s="199">
        <v>0</v>
      </c>
      <c r="G60" s="192" t="s">
        <v>651</v>
      </c>
      <c r="H60" s="204" t="s">
        <v>21</v>
      </c>
      <c r="I60" s="194">
        <v>250</v>
      </c>
      <c r="J60" s="202">
        <v>20</v>
      </c>
      <c r="K60" s="194">
        <v>5000</v>
      </c>
      <c r="L60" s="195" t="s">
        <v>581</v>
      </c>
    </row>
    <row r="61" spans="1:12">
      <c r="A61" s="192">
        <v>54</v>
      </c>
      <c r="B61" s="200" t="s">
        <v>658</v>
      </c>
      <c r="C61" s="192">
        <v>0</v>
      </c>
      <c r="D61" s="192">
        <v>0</v>
      </c>
      <c r="E61" s="192">
        <v>10</v>
      </c>
      <c r="F61" s="202">
        <v>0</v>
      </c>
      <c r="G61" s="204" t="s">
        <v>651</v>
      </c>
      <c r="H61" s="192" t="s">
        <v>21</v>
      </c>
      <c r="I61" s="192">
        <v>290</v>
      </c>
      <c r="J61" s="196">
        <v>10</v>
      </c>
      <c r="K61" s="194">
        <v>2900</v>
      </c>
      <c r="L61" s="195" t="s">
        <v>581</v>
      </c>
    </row>
    <row r="62" spans="1:12">
      <c r="A62" s="204">
        <v>55</v>
      </c>
      <c r="B62" s="200" t="s">
        <v>659</v>
      </c>
      <c r="C62" s="204">
        <v>6</v>
      </c>
      <c r="D62" s="204">
        <v>0</v>
      </c>
      <c r="E62" s="204">
        <v>6</v>
      </c>
      <c r="F62" s="202">
        <v>0</v>
      </c>
      <c r="G62" s="192" t="s">
        <v>651</v>
      </c>
      <c r="H62" s="192" t="s">
        <v>639</v>
      </c>
      <c r="I62" s="192">
        <v>75</v>
      </c>
      <c r="J62" s="199">
        <v>6</v>
      </c>
      <c r="K62" s="219">
        <v>450</v>
      </c>
      <c r="L62" s="195" t="s">
        <v>581</v>
      </c>
    </row>
    <row r="63" spans="1:12">
      <c r="A63" s="192">
        <v>56</v>
      </c>
      <c r="B63" s="200" t="s">
        <v>660</v>
      </c>
      <c r="C63" s="192">
        <v>6</v>
      </c>
      <c r="D63" s="192">
        <v>0</v>
      </c>
      <c r="E63" s="192">
        <v>6</v>
      </c>
      <c r="F63" s="202">
        <v>0</v>
      </c>
      <c r="G63" s="204" t="s">
        <v>651</v>
      </c>
      <c r="H63" s="192" t="s">
        <v>639</v>
      </c>
      <c r="I63" s="192">
        <v>120</v>
      </c>
      <c r="J63" s="202">
        <v>6</v>
      </c>
      <c r="K63" s="194">
        <v>720</v>
      </c>
      <c r="L63" s="195" t="s">
        <v>581</v>
      </c>
    </row>
    <row r="64" spans="1:12">
      <c r="A64" s="204">
        <v>57</v>
      </c>
      <c r="B64" s="200" t="s">
        <v>661</v>
      </c>
      <c r="C64" s="192">
        <v>2</v>
      </c>
      <c r="D64" s="192">
        <v>0</v>
      </c>
      <c r="E64" s="192">
        <v>2</v>
      </c>
      <c r="F64" s="202">
        <v>0</v>
      </c>
      <c r="G64" s="192" t="s">
        <v>651</v>
      </c>
      <c r="H64" s="202" t="s">
        <v>519</v>
      </c>
      <c r="I64" s="192">
        <v>390</v>
      </c>
      <c r="J64" s="202">
        <v>2</v>
      </c>
      <c r="K64" s="194">
        <v>780</v>
      </c>
      <c r="L64" s="195" t="s">
        <v>581</v>
      </c>
    </row>
    <row r="65" spans="1:12">
      <c r="A65" s="192">
        <v>58</v>
      </c>
      <c r="B65" s="200" t="s">
        <v>662</v>
      </c>
      <c r="C65" s="192">
        <v>2</v>
      </c>
      <c r="D65" s="192">
        <v>0</v>
      </c>
      <c r="E65" s="192">
        <v>2</v>
      </c>
      <c r="F65" s="202">
        <v>0</v>
      </c>
      <c r="G65" s="204" t="s">
        <v>651</v>
      </c>
      <c r="H65" s="202" t="s">
        <v>519</v>
      </c>
      <c r="I65" s="192">
        <v>390</v>
      </c>
      <c r="J65" s="202">
        <v>2</v>
      </c>
      <c r="K65" s="194">
        <v>780</v>
      </c>
      <c r="L65" s="195" t="s">
        <v>581</v>
      </c>
    </row>
    <row r="66" spans="1:12">
      <c r="A66" s="577" t="s">
        <v>663</v>
      </c>
      <c r="B66" s="578"/>
      <c r="C66" s="578"/>
      <c r="D66" s="578"/>
      <c r="E66" s="578"/>
      <c r="F66" s="578"/>
      <c r="G66" s="578"/>
      <c r="H66" s="578"/>
      <c r="I66" s="578"/>
      <c r="J66" s="579"/>
      <c r="K66" s="236">
        <f>SUM(K60:K65)</f>
        <v>10630</v>
      </c>
      <c r="L66" s="221"/>
    </row>
    <row r="67" spans="1:12">
      <c r="A67" s="577" t="s">
        <v>664</v>
      </c>
      <c r="B67" s="578"/>
      <c r="C67" s="578"/>
      <c r="D67" s="578"/>
      <c r="E67" s="578"/>
      <c r="F67" s="578"/>
      <c r="G67" s="578"/>
      <c r="H67" s="578"/>
      <c r="I67" s="578"/>
      <c r="J67" s="579"/>
      <c r="K67" s="220">
        <f>+K31+K58+K66</f>
        <v>2019880</v>
      </c>
      <c r="L67" s="220"/>
    </row>
  </sheetData>
  <mergeCells count="10">
    <mergeCell ref="L1:L2"/>
    <mergeCell ref="A31:J31"/>
    <mergeCell ref="A58:J58"/>
    <mergeCell ref="A66:J66"/>
    <mergeCell ref="A67:J67"/>
    <mergeCell ref="A1:A2"/>
    <mergeCell ref="B1:B2"/>
    <mergeCell ref="F1:F2"/>
    <mergeCell ref="H1:H2"/>
    <mergeCell ref="I1:I2"/>
  </mergeCells>
  <pageMargins left="0.39370078740157483" right="0.39370078740157483" top="0.78740157480314965" bottom="0.39370078740157483" header="0.51181102362204722" footer="0.51181102362204722"/>
  <pageSetup paperSize="9" scale="80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R431"/>
  <sheetViews>
    <sheetView view="pageBreakPreview" zoomScale="90" zoomScaleNormal="115" zoomScaleSheetLayoutView="90" zoomScalePageLayoutView="80" workbookViewId="0">
      <pane ySplit="4" topLeftCell="A203" activePane="bottomLeft" state="frozen"/>
      <selection pane="bottomLeft" activeCell="J122" sqref="J122"/>
    </sheetView>
  </sheetViews>
  <sheetFormatPr defaultRowHeight="21.75"/>
  <cols>
    <col min="1" max="1" width="4.75" style="319" customWidth="1"/>
    <col min="2" max="2" width="19.125" style="255" customWidth="1"/>
    <col min="3" max="3" width="6" style="316" customWidth="1"/>
    <col min="4" max="4" width="6.25" style="316" customWidth="1"/>
    <col min="5" max="5" width="6" style="317" customWidth="1"/>
    <col min="6" max="6" width="7.75" style="317" customWidth="1"/>
    <col min="7" max="7" width="9" style="318" customWidth="1"/>
    <col min="8" max="8" width="8.125" style="317" customWidth="1"/>
    <col min="9" max="9" width="12.875" customWidth="1"/>
    <col min="10" max="10" width="8.25" style="317" customWidth="1"/>
    <col min="11" max="11" width="11.75" customWidth="1"/>
    <col min="12" max="12" width="7.75" style="317" customWidth="1"/>
    <col min="13" max="13" width="11.5" customWidth="1"/>
    <col min="14" max="14" width="8.125" style="317" customWidth="1"/>
    <col min="15" max="15" width="11.5" customWidth="1"/>
    <col min="16" max="16" width="14.375" customWidth="1"/>
    <col min="17" max="18" width="9" style="318"/>
  </cols>
  <sheetData>
    <row r="1" spans="1:18" s="239" customFormat="1" ht="27.75">
      <c r="A1" s="627" t="s">
        <v>665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238"/>
      <c r="R1" s="238"/>
    </row>
    <row r="2" spans="1:18" s="239" customFormat="1" ht="27" customHeight="1">
      <c r="A2" s="628" t="s">
        <v>666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238"/>
      <c r="R2" s="238"/>
    </row>
    <row r="3" spans="1:18" s="239" customFormat="1" ht="15" customHeight="1">
      <c r="A3" s="619" t="s">
        <v>565</v>
      </c>
      <c r="B3" s="620" t="s">
        <v>5</v>
      </c>
      <c r="C3" s="629" t="s">
        <v>667</v>
      </c>
      <c r="D3" s="630" t="s">
        <v>668</v>
      </c>
      <c r="E3" s="631" t="s">
        <v>669</v>
      </c>
      <c r="F3" s="632" t="s">
        <v>670</v>
      </c>
      <c r="G3" s="619" t="s">
        <v>671</v>
      </c>
      <c r="H3" s="614" t="s">
        <v>672</v>
      </c>
      <c r="I3" s="614"/>
      <c r="J3" s="614" t="s">
        <v>673</v>
      </c>
      <c r="K3" s="614"/>
      <c r="L3" s="613" t="s">
        <v>674</v>
      </c>
      <c r="M3" s="613"/>
      <c r="N3" s="614" t="s">
        <v>675</v>
      </c>
      <c r="O3" s="614"/>
      <c r="P3" s="615" t="s">
        <v>676</v>
      </c>
      <c r="Q3" s="238"/>
      <c r="R3" s="238"/>
    </row>
    <row r="4" spans="1:18" s="239" customFormat="1" ht="19.5" customHeight="1">
      <c r="A4" s="619"/>
      <c r="B4" s="620"/>
      <c r="C4" s="629"/>
      <c r="D4" s="629"/>
      <c r="E4" s="631"/>
      <c r="F4" s="632"/>
      <c r="G4" s="619"/>
      <c r="H4" s="240" t="s">
        <v>6</v>
      </c>
      <c r="I4" s="241" t="s">
        <v>677</v>
      </c>
      <c r="J4" s="240" t="s">
        <v>6</v>
      </c>
      <c r="K4" s="241" t="s">
        <v>677</v>
      </c>
      <c r="L4" s="240" t="s">
        <v>6</v>
      </c>
      <c r="M4" s="241" t="s">
        <v>677</v>
      </c>
      <c r="N4" s="240" t="s">
        <v>6</v>
      </c>
      <c r="O4" s="241" t="s">
        <v>677</v>
      </c>
      <c r="P4" s="616"/>
      <c r="Q4" s="238"/>
      <c r="R4" s="238"/>
    </row>
    <row r="5" spans="1:18" s="239" customFormat="1">
      <c r="A5" s="240"/>
      <c r="B5" s="242" t="s">
        <v>678</v>
      </c>
      <c r="C5" s="243"/>
      <c r="D5" s="243"/>
      <c r="E5" s="244"/>
      <c r="F5" s="245"/>
      <c r="G5" s="240"/>
      <c r="H5" s="240"/>
      <c r="I5" s="241"/>
      <c r="J5" s="240"/>
      <c r="K5" s="241"/>
      <c r="L5" s="240"/>
      <c r="M5" s="241"/>
      <c r="N5" s="240"/>
      <c r="O5" s="241"/>
      <c r="P5" s="246"/>
      <c r="Q5" s="238"/>
      <c r="R5" s="238"/>
    </row>
    <row r="6" spans="1:18" s="255" customFormat="1">
      <c r="A6" s="247">
        <v>1</v>
      </c>
      <c r="B6" s="248" t="s">
        <v>679</v>
      </c>
      <c r="C6" s="249">
        <v>600</v>
      </c>
      <c r="D6" s="249">
        <v>700</v>
      </c>
      <c r="E6" s="249">
        <v>0</v>
      </c>
      <c r="F6" s="250">
        <f>D6-E6</f>
        <v>700</v>
      </c>
      <c r="G6" s="251">
        <v>50</v>
      </c>
      <c r="H6" s="250">
        <v>175</v>
      </c>
      <c r="I6" s="252">
        <f>G6*H6</f>
        <v>8750</v>
      </c>
      <c r="J6" s="250">
        <v>175</v>
      </c>
      <c r="K6" s="253">
        <f>G6*J6</f>
        <v>8750</v>
      </c>
      <c r="L6" s="250">
        <v>175</v>
      </c>
      <c r="M6" s="253">
        <f>G6*L6</f>
        <v>8750</v>
      </c>
      <c r="N6" s="250">
        <v>175</v>
      </c>
      <c r="O6" s="253">
        <f>G6*N6</f>
        <v>8750</v>
      </c>
      <c r="P6" s="253">
        <f>F6*G6</f>
        <v>35000</v>
      </c>
      <c r="Q6" s="254"/>
      <c r="R6" s="254"/>
    </row>
    <row r="7" spans="1:18" s="255" customFormat="1">
      <c r="A7" s="247">
        <v>2</v>
      </c>
      <c r="B7" s="256" t="s">
        <v>680</v>
      </c>
      <c r="C7" s="249">
        <v>900</v>
      </c>
      <c r="D7" s="249">
        <v>1000</v>
      </c>
      <c r="E7" s="249">
        <v>0</v>
      </c>
      <c r="F7" s="250">
        <f t="shared" ref="F7:F25" si="0">D7-E7</f>
        <v>1000</v>
      </c>
      <c r="G7" s="251">
        <v>48</v>
      </c>
      <c r="H7" s="250">
        <f>F7/4</f>
        <v>250</v>
      </c>
      <c r="I7" s="252">
        <f t="shared" ref="I7:I25" si="1">G7*H7</f>
        <v>12000</v>
      </c>
      <c r="J7" s="250">
        <v>250</v>
      </c>
      <c r="K7" s="253">
        <f t="shared" ref="K7:K25" si="2">G7*J7</f>
        <v>12000</v>
      </c>
      <c r="L7" s="250">
        <v>250</v>
      </c>
      <c r="M7" s="253">
        <f t="shared" ref="M7:M25" si="3">G7*L7</f>
        <v>12000</v>
      </c>
      <c r="N7" s="250">
        <v>250</v>
      </c>
      <c r="O7" s="253">
        <f t="shared" ref="O7:O25" si="4">G7*N7</f>
        <v>12000</v>
      </c>
      <c r="P7" s="253">
        <f t="shared" ref="P7:P25" si="5">F7*G7</f>
        <v>48000</v>
      </c>
      <c r="Q7" s="254"/>
      <c r="R7" s="254"/>
    </row>
    <row r="8" spans="1:18" s="255" customFormat="1">
      <c r="A8" s="247">
        <v>3</v>
      </c>
      <c r="B8" s="248" t="s">
        <v>681</v>
      </c>
      <c r="C8" s="249">
        <v>200</v>
      </c>
      <c r="D8" s="249">
        <v>300</v>
      </c>
      <c r="E8" s="249">
        <v>0</v>
      </c>
      <c r="F8" s="250">
        <f t="shared" si="0"/>
        <v>300</v>
      </c>
      <c r="G8" s="251">
        <v>60</v>
      </c>
      <c r="H8" s="250">
        <f t="shared" ref="H8:H24" si="6">F8/4</f>
        <v>75</v>
      </c>
      <c r="I8" s="252">
        <f t="shared" si="1"/>
        <v>4500</v>
      </c>
      <c r="J8" s="250">
        <v>75</v>
      </c>
      <c r="K8" s="253">
        <f t="shared" si="2"/>
        <v>4500</v>
      </c>
      <c r="L8" s="250">
        <v>75</v>
      </c>
      <c r="M8" s="253">
        <f t="shared" si="3"/>
        <v>4500</v>
      </c>
      <c r="N8" s="250">
        <v>75</v>
      </c>
      <c r="O8" s="253">
        <f t="shared" si="4"/>
        <v>4500</v>
      </c>
      <c r="P8" s="253">
        <f t="shared" si="5"/>
        <v>18000</v>
      </c>
      <c r="Q8" s="254"/>
      <c r="R8" s="254"/>
    </row>
    <row r="9" spans="1:18" s="255" customFormat="1">
      <c r="A9" s="247">
        <v>4</v>
      </c>
      <c r="B9" s="248" t="s">
        <v>682</v>
      </c>
      <c r="C9" s="249">
        <v>500</v>
      </c>
      <c r="D9" s="249">
        <v>500</v>
      </c>
      <c r="E9" s="249">
        <v>0</v>
      </c>
      <c r="F9" s="250">
        <f t="shared" si="0"/>
        <v>500</v>
      </c>
      <c r="G9" s="251">
        <v>90</v>
      </c>
      <c r="H9" s="250">
        <f t="shared" si="6"/>
        <v>125</v>
      </c>
      <c r="I9" s="252">
        <f t="shared" si="1"/>
        <v>11250</v>
      </c>
      <c r="J9" s="250">
        <v>125</v>
      </c>
      <c r="K9" s="253">
        <f t="shared" si="2"/>
        <v>11250</v>
      </c>
      <c r="L9" s="250">
        <v>125</v>
      </c>
      <c r="M9" s="253">
        <f t="shared" si="3"/>
        <v>11250</v>
      </c>
      <c r="N9" s="250">
        <v>125</v>
      </c>
      <c r="O9" s="253">
        <f t="shared" si="4"/>
        <v>11250</v>
      </c>
      <c r="P9" s="253">
        <f t="shared" si="5"/>
        <v>45000</v>
      </c>
      <c r="Q9" s="254"/>
      <c r="R9" s="254"/>
    </row>
    <row r="10" spans="1:18" s="255" customFormat="1">
      <c r="A10" s="247">
        <v>5</v>
      </c>
      <c r="B10" s="248" t="s">
        <v>683</v>
      </c>
      <c r="C10" s="249">
        <v>100</v>
      </c>
      <c r="D10" s="249">
        <v>200</v>
      </c>
      <c r="E10" s="249">
        <v>100</v>
      </c>
      <c r="F10" s="250">
        <f t="shared" si="0"/>
        <v>100</v>
      </c>
      <c r="G10" s="251">
        <v>200</v>
      </c>
      <c r="H10" s="250">
        <f t="shared" si="6"/>
        <v>25</v>
      </c>
      <c r="I10" s="252">
        <f t="shared" si="1"/>
        <v>5000</v>
      </c>
      <c r="J10" s="250">
        <v>25</v>
      </c>
      <c r="K10" s="253">
        <f t="shared" si="2"/>
        <v>5000</v>
      </c>
      <c r="L10" s="250">
        <v>25</v>
      </c>
      <c r="M10" s="253">
        <f t="shared" si="3"/>
        <v>5000</v>
      </c>
      <c r="N10" s="250">
        <v>25</v>
      </c>
      <c r="O10" s="253">
        <f t="shared" si="4"/>
        <v>5000</v>
      </c>
      <c r="P10" s="253">
        <f t="shared" si="5"/>
        <v>20000</v>
      </c>
      <c r="Q10" s="254"/>
      <c r="R10" s="254"/>
    </row>
    <row r="11" spans="1:18" s="255" customFormat="1">
      <c r="A11" s="247">
        <v>6</v>
      </c>
      <c r="B11" s="248" t="s">
        <v>684</v>
      </c>
      <c r="C11" s="249">
        <v>1</v>
      </c>
      <c r="D11" s="249">
        <v>1</v>
      </c>
      <c r="E11" s="249">
        <v>0</v>
      </c>
      <c r="F11" s="250">
        <f t="shared" si="0"/>
        <v>1</v>
      </c>
      <c r="G11" s="257">
        <v>4800</v>
      </c>
      <c r="H11" s="250">
        <v>1</v>
      </c>
      <c r="I11" s="252">
        <f t="shared" si="1"/>
        <v>4800</v>
      </c>
      <c r="J11" s="250">
        <v>0</v>
      </c>
      <c r="K11" s="258">
        <f t="shared" si="2"/>
        <v>0</v>
      </c>
      <c r="L11" s="250">
        <v>0</v>
      </c>
      <c r="M11" s="258">
        <f t="shared" si="3"/>
        <v>0</v>
      </c>
      <c r="N11" s="250">
        <v>0</v>
      </c>
      <c r="O11" s="258">
        <f t="shared" si="4"/>
        <v>0</v>
      </c>
      <c r="P11" s="253">
        <f t="shared" si="5"/>
        <v>4800</v>
      </c>
      <c r="Q11" s="254"/>
      <c r="R11" s="254"/>
    </row>
    <row r="12" spans="1:18" s="255" customFormat="1">
      <c r="A12" s="247">
        <v>7</v>
      </c>
      <c r="B12" s="248" t="s">
        <v>685</v>
      </c>
      <c r="C12" s="249">
        <v>1</v>
      </c>
      <c r="D12" s="249">
        <v>1</v>
      </c>
      <c r="E12" s="249">
        <v>0</v>
      </c>
      <c r="F12" s="250">
        <f t="shared" si="0"/>
        <v>1</v>
      </c>
      <c r="G12" s="257">
        <v>6000</v>
      </c>
      <c r="H12" s="250">
        <v>1</v>
      </c>
      <c r="I12" s="252">
        <f t="shared" si="1"/>
        <v>6000</v>
      </c>
      <c r="J12" s="250">
        <v>0</v>
      </c>
      <c r="K12" s="258">
        <f t="shared" si="2"/>
        <v>0</v>
      </c>
      <c r="L12" s="250">
        <v>0</v>
      </c>
      <c r="M12" s="258">
        <f t="shared" si="3"/>
        <v>0</v>
      </c>
      <c r="N12" s="250">
        <v>0</v>
      </c>
      <c r="O12" s="258">
        <f t="shared" si="4"/>
        <v>0</v>
      </c>
      <c r="P12" s="253">
        <f t="shared" si="5"/>
        <v>6000</v>
      </c>
      <c r="Q12" s="254"/>
      <c r="R12" s="254"/>
    </row>
    <row r="13" spans="1:18" s="255" customFormat="1">
      <c r="A13" s="247">
        <v>8</v>
      </c>
      <c r="B13" s="248" t="s">
        <v>686</v>
      </c>
      <c r="C13" s="249">
        <v>1500</v>
      </c>
      <c r="D13" s="249">
        <v>1600</v>
      </c>
      <c r="E13" s="249">
        <v>200</v>
      </c>
      <c r="F13" s="250">
        <f t="shared" si="0"/>
        <v>1400</v>
      </c>
      <c r="G13" s="251">
        <v>112</v>
      </c>
      <c r="H13" s="250">
        <f t="shared" si="6"/>
        <v>350</v>
      </c>
      <c r="I13" s="252">
        <f t="shared" si="1"/>
        <v>39200</v>
      </c>
      <c r="J13" s="250">
        <v>350</v>
      </c>
      <c r="K13" s="253">
        <f t="shared" si="2"/>
        <v>39200</v>
      </c>
      <c r="L13" s="250">
        <v>350</v>
      </c>
      <c r="M13" s="253">
        <f t="shared" si="3"/>
        <v>39200</v>
      </c>
      <c r="N13" s="250">
        <v>350</v>
      </c>
      <c r="O13" s="253">
        <f t="shared" si="4"/>
        <v>39200</v>
      </c>
      <c r="P13" s="253">
        <f t="shared" si="5"/>
        <v>156800</v>
      </c>
      <c r="Q13" s="254"/>
      <c r="R13" s="254"/>
    </row>
    <row r="14" spans="1:18" s="255" customFormat="1">
      <c r="A14" s="247">
        <v>9</v>
      </c>
      <c r="B14" s="248" t="s">
        <v>687</v>
      </c>
      <c r="C14" s="249">
        <v>1350</v>
      </c>
      <c r="D14" s="249">
        <v>1500</v>
      </c>
      <c r="E14" s="249">
        <v>250</v>
      </c>
      <c r="F14" s="250">
        <f t="shared" si="0"/>
        <v>1250</v>
      </c>
      <c r="G14" s="259">
        <v>300</v>
      </c>
      <c r="H14" s="250">
        <v>311</v>
      </c>
      <c r="I14" s="252">
        <f t="shared" si="1"/>
        <v>93300</v>
      </c>
      <c r="J14" s="250">
        <v>313</v>
      </c>
      <c r="K14" s="253">
        <f t="shared" si="2"/>
        <v>93900</v>
      </c>
      <c r="L14" s="250">
        <v>313</v>
      </c>
      <c r="M14" s="253">
        <f t="shared" si="3"/>
        <v>93900</v>
      </c>
      <c r="N14" s="250">
        <v>313</v>
      </c>
      <c r="O14" s="253">
        <f t="shared" si="4"/>
        <v>93900</v>
      </c>
      <c r="P14" s="253">
        <f t="shared" si="5"/>
        <v>375000</v>
      </c>
      <c r="Q14" s="254"/>
      <c r="R14" s="254"/>
    </row>
    <row r="15" spans="1:18" s="255" customFormat="1">
      <c r="A15" s="247">
        <v>10</v>
      </c>
      <c r="B15" s="248" t="s">
        <v>688</v>
      </c>
      <c r="C15" s="249">
        <v>1</v>
      </c>
      <c r="D15" s="249">
        <v>1</v>
      </c>
      <c r="E15" s="249">
        <v>0</v>
      </c>
      <c r="F15" s="250">
        <f t="shared" si="0"/>
        <v>1</v>
      </c>
      <c r="G15" s="251">
        <v>3745</v>
      </c>
      <c r="H15" s="250">
        <v>1</v>
      </c>
      <c r="I15" s="252">
        <f t="shared" si="1"/>
        <v>3745</v>
      </c>
      <c r="J15" s="250">
        <v>0</v>
      </c>
      <c r="K15" s="258">
        <f t="shared" si="2"/>
        <v>0</v>
      </c>
      <c r="L15" s="250">
        <v>0</v>
      </c>
      <c r="M15" s="258">
        <f t="shared" si="3"/>
        <v>0</v>
      </c>
      <c r="N15" s="250">
        <v>0</v>
      </c>
      <c r="O15" s="258">
        <f t="shared" si="4"/>
        <v>0</v>
      </c>
      <c r="P15" s="253">
        <f t="shared" si="5"/>
        <v>3745</v>
      </c>
      <c r="Q15" s="254"/>
      <c r="R15" s="254"/>
    </row>
    <row r="16" spans="1:18" s="255" customFormat="1">
      <c r="A16" s="247">
        <v>11</v>
      </c>
      <c r="B16" s="248" t="s">
        <v>689</v>
      </c>
      <c r="C16" s="249">
        <v>72000</v>
      </c>
      <c r="D16" s="249">
        <v>75000</v>
      </c>
      <c r="E16" s="249">
        <v>17000</v>
      </c>
      <c r="F16" s="250">
        <f>D16-E16</f>
        <v>58000</v>
      </c>
      <c r="G16" s="251">
        <v>6</v>
      </c>
      <c r="H16" s="250">
        <v>14500</v>
      </c>
      <c r="I16" s="252">
        <f t="shared" si="1"/>
        <v>87000</v>
      </c>
      <c r="J16" s="250">
        <v>14500</v>
      </c>
      <c r="K16" s="253">
        <f t="shared" si="2"/>
        <v>87000</v>
      </c>
      <c r="L16" s="250">
        <v>14500</v>
      </c>
      <c r="M16" s="253">
        <f t="shared" si="3"/>
        <v>87000</v>
      </c>
      <c r="N16" s="250">
        <v>14500</v>
      </c>
      <c r="O16" s="253">
        <f t="shared" si="4"/>
        <v>87000</v>
      </c>
      <c r="P16" s="253">
        <f t="shared" si="5"/>
        <v>348000</v>
      </c>
      <c r="Q16" s="254"/>
      <c r="R16" s="254"/>
    </row>
    <row r="17" spans="1:18" s="255" customFormat="1">
      <c r="A17" s="247">
        <v>12</v>
      </c>
      <c r="B17" s="260" t="s">
        <v>690</v>
      </c>
      <c r="C17" s="249">
        <v>1100</v>
      </c>
      <c r="D17" s="255">
        <v>1300</v>
      </c>
      <c r="E17" s="249">
        <v>50</v>
      </c>
      <c r="F17" s="250">
        <f t="shared" si="0"/>
        <v>1250</v>
      </c>
      <c r="G17" s="251">
        <v>289</v>
      </c>
      <c r="H17" s="250">
        <v>311</v>
      </c>
      <c r="I17" s="252">
        <f t="shared" si="1"/>
        <v>89879</v>
      </c>
      <c r="J17" s="250">
        <v>313</v>
      </c>
      <c r="K17" s="253">
        <f t="shared" si="2"/>
        <v>90457</v>
      </c>
      <c r="L17" s="250">
        <v>313</v>
      </c>
      <c r="M17" s="253">
        <f t="shared" si="3"/>
        <v>90457</v>
      </c>
      <c r="N17" s="250">
        <v>313</v>
      </c>
      <c r="O17" s="253">
        <f t="shared" si="4"/>
        <v>90457</v>
      </c>
      <c r="P17" s="253">
        <f t="shared" si="5"/>
        <v>361250</v>
      </c>
      <c r="Q17" s="254"/>
      <c r="R17" s="254"/>
    </row>
    <row r="18" spans="1:18" s="255" customFormat="1">
      <c r="A18" s="247">
        <v>13</v>
      </c>
      <c r="B18" s="261" t="s">
        <v>691</v>
      </c>
      <c r="C18" s="249">
        <v>250</v>
      </c>
      <c r="D18" s="249">
        <v>250</v>
      </c>
      <c r="E18" s="249">
        <v>250</v>
      </c>
      <c r="F18" s="250">
        <v>0</v>
      </c>
      <c r="G18" s="251">
        <v>95</v>
      </c>
      <c r="H18" s="250">
        <v>0</v>
      </c>
      <c r="I18" s="262">
        <f t="shared" si="1"/>
        <v>0</v>
      </c>
      <c r="J18" s="250">
        <v>0</v>
      </c>
      <c r="K18" s="258">
        <f t="shared" si="2"/>
        <v>0</v>
      </c>
      <c r="L18" s="250">
        <v>0</v>
      </c>
      <c r="M18" s="258">
        <f t="shared" si="3"/>
        <v>0</v>
      </c>
      <c r="N18" s="250">
        <v>0</v>
      </c>
      <c r="O18" s="258">
        <f t="shared" si="4"/>
        <v>0</v>
      </c>
      <c r="P18" s="258">
        <f>F18*G18</f>
        <v>0</v>
      </c>
      <c r="Q18" s="254"/>
      <c r="R18" s="254"/>
    </row>
    <row r="19" spans="1:18" s="255" customFormat="1">
      <c r="A19" s="247"/>
      <c r="B19" s="263" t="s">
        <v>692</v>
      </c>
      <c r="C19" s="249"/>
      <c r="D19" s="249"/>
      <c r="E19" s="249"/>
      <c r="F19" s="264"/>
      <c r="G19" s="251"/>
      <c r="H19" s="250"/>
      <c r="I19" s="253"/>
      <c r="J19" s="250"/>
      <c r="K19" s="253"/>
      <c r="L19" s="265"/>
      <c r="M19" s="253"/>
      <c r="N19" s="265"/>
      <c r="O19" s="253"/>
      <c r="P19" s="253"/>
      <c r="Q19" s="254"/>
      <c r="R19" s="254"/>
    </row>
    <row r="20" spans="1:18" s="255" customFormat="1">
      <c r="A20" s="247">
        <v>14</v>
      </c>
      <c r="B20" s="248" t="s">
        <v>693</v>
      </c>
      <c r="C20" s="249">
        <v>950</v>
      </c>
      <c r="D20" s="249">
        <v>1000</v>
      </c>
      <c r="E20" s="249">
        <v>50</v>
      </c>
      <c r="F20" s="250">
        <f t="shared" si="0"/>
        <v>950</v>
      </c>
      <c r="G20" s="251">
        <v>20</v>
      </c>
      <c r="H20" s="250">
        <v>237</v>
      </c>
      <c r="I20" s="253">
        <f t="shared" si="1"/>
        <v>4740</v>
      </c>
      <c r="J20" s="250">
        <v>237</v>
      </c>
      <c r="K20" s="253">
        <f t="shared" si="2"/>
        <v>4740</v>
      </c>
      <c r="L20" s="250">
        <v>238</v>
      </c>
      <c r="M20" s="253">
        <f t="shared" si="3"/>
        <v>4760</v>
      </c>
      <c r="N20" s="250">
        <v>238</v>
      </c>
      <c r="O20" s="253">
        <f t="shared" si="4"/>
        <v>4760</v>
      </c>
      <c r="P20" s="253">
        <f t="shared" si="5"/>
        <v>19000</v>
      </c>
      <c r="Q20" s="254"/>
      <c r="R20" s="254"/>
    </row>
    <row r="21" spans="1:18" s="255" customFormat="1">
      <c r="A21" s="247">
        <v>15</v>
      </c>
      <c r="B21" s="248" t="s">
        <v>694</v>
      </c>
      <c r="C21" s="249">
        <v>11</v>
      </c>
      <c r="D21" s="249">
        <v>14</v>
      </c>
      <c r="E21" s="249">
        <v>4</v>
      </c>
      <c r="F21" s="250">
        <v>10</v>
      </c>
      <c r="G21" s="251">
        <v>1700</v>
      </c>
      <c r="H21" s="250">
        <v>2</v>
      </c>
      <c r="I21" s="253">
        <f t="shared" si="1"/>
        <v>3400</v>
      </c>
      <c r="J21" s="250">
        <v>2</v>
      </c>
      <c r="K21" s="253">
        <f t="shared" si="2"/>
        <v>3400</v>
      </c>
      <c r="L21" s="250">
        <v>3</v>
      </c>
      <c r="M21" s="253">
        <f t="shared" si="3"/>
        <v>5100</v>
      </c>
      <c r="N21" s="250">
        <v>3</v>
      </c>
      <c r="O21" s="253">
        <f t="shared" si="4"/>
        <v>5100</v>
      </c>
      <c r="P21" s="253">
        <f t="shared" si="5"/>
        <v>17000</v>
      </c>
      <c r="Q21" s="254"/>
      <c r="R21" s="254"/>
    </row>
    <row r="22" spans="1:18" s="255" customFormat="1">
      <c r="A22" s="247">
        <v>16</v>
      </c>
      <c r="B22" s="248" t="s">
        <v>695</v>
      </c>
      <c r="C22" s="249">
        <v>100</v>
      </c>
      <c r="D22" s="249">
        <v>125</v>
      </c>
      <c r="E22" s="249">
        <v>25</v>
      </c>
      <c r="F22" s="250">
        <f t="shared" si="0"/>
        <v>100</v>
      </c>
      <c r="G22" s="251">
        <v>193</v>
      </c>
      <c r="H22" s="250">
        <f t="shared" si="6"/>
        <v>25</v>
      </c>
      <c r="I22" s="253">
        <f t="shared" si="1"/>
        <v>4825</v>
      </c>
      <c r="J22" s="250">
        <v>25</v>
      </c>
      <c r="K22" s="253">
        <f t="shared" si="2"/>
        <v>4825</v>
      </c>
      <c r="L22" s="250">
        <v>25</v>
      </c>
      <c r="M22" s="253">
        <f t="shared" si="3"/>
        <v>4825</v>
      </c>
      <c r="N22" s="250">
        <v>25</v>
      </c>
      <c r="O22" s="253">
        <f t="shared" si="4"/>
        <v>4825</v>
      </c>
      <c r="P22" s="253">
        <f t="shared" si="5"/>
        <v>19300</v>
      </c>
      <c r="Q22" s="254"/>
      <c r="R22" s="254"/>
    </row>
    <row r="23" spans="1:18" s="255" customFormat="1">
      <c r="A23" s="247">
        <v>17</v>
      </c>
      <c r="B23" s="248" t="s">
        <v>696</v>
      </c>
      <c r="C23" s="249">
        <v>7600</v>
      </c>
      <c r="D23" s="249">
        <v>8000</v>
      </c>
      <c r="E23" s="249">
        <v>2000</v>
      </c>
      <c r="F23" s="250">
        <f t="shared" si="0"/>
        <v>6000</v>
      </c>
      <c r="G23" s="251">
        <v>54</v>
      </c>
      <c r="H23" s="250">
        <f t="shared" si="6"/>
        <v>1500</v>
      </c>
      <c r="I23" s="253">
        <f t="shared" si="1"/>
        <v>81000</v>
      </c>
      <c r="J23" s="250">
        <v>1500</v>
      </c>
      <c r="K23" s="253">
        <f t="shared" si="2"/>
        <v>81000</v>
      </c>
      <c r="L23" s="250">
        <v>1500</v>
      </c>
      <c r="M23" s="253">
        <f t="shared" si="3"/>
        <v>81000</v>
      </c>
      <c r="N23" s="250">
        <v>1500</v>
      </c>
      <c r="O23" s="253">
        <f t="shared" si="4"/>
        <v>81000</v>
      </c>
      <c r="P23" s="253">
        <f t="shared" si="5"/>
        <v>324000</v>
      </c>
      <c r="Q23" s="254"/>
      <c r="R23" s="254"/>
    </row>
    <row r="24" spans="1:18" s="255" customFormat="1">
      <c r="A24" s="247">
        <v>18</v>
      </c>
      <c r="B24" s="248" t="s">
        <v>697</v>
      </c>
      <c r="C24" s="249">
        <v>2760</v>
      </c>
      <c r="D24" s="249">
        <v>3000</v>
      </c>
      <c r="E24" s="249">
        <v>440</v>
      </c>
      <c r="F24" s="250">
        <f t="shared" si="0"/>
        <v>2560</v>
      </c>
      <c r="G24" s="251">
        <v>58</v>
      </c>
      <c r="H24" s="250">
        <f t="shared" si="6"/>
        <v>640</v>
      </c>
      <c r="I24" s="253">
        <f t="shared" si="1"/>
        <v>37120</v>
      </c>
      <c r="J24" s="250">
        <v>640</v>
      </c>
      <c r="K24" s="253">
        <f t="shared" si="2"/>
        <v>37120</v>
      </c>
      <c r="L24" s="250">
        <v>640</v>
      </c>
      <c r="M24" s="253">
        <f t="shared" si="3"/>
        <v>37120</v>
      </c>
      <c r="N24" s="250">
        <v>640</v>
      </c>
      <c r="O24" s="253">
        <f t="shared" si="4"/>
        <v>37120</v>
      </c>
      <c r="P24" s="253">
        <f t="shared" si="5"/>
        <v>148480</v>
      </c>
      <c r="Q24" s="254"/>
      <c r="R24" s="254"/>
    </row>
    <row r="25" spans="1:18" s="255" customFormat="1">
      <c r="A25" s="247">
        <v>19</v>
      </c>
      <c r="B25" s="248" t="s">
        <v>698</v>
      </c>
      <c r="C25" s="249">
        <v>4</v>
      </c>
      <c r="D25" s="249">
        <v>5</v>
      </c>
      <c r="E25" s="249">
        <v>2</v>
      </c>
      <c r="F25" s="250">
        <f t="shared" si="0"/>
        <v>3</v>
      </c>
      <c r="G25" s="251">
        <v>750</v>
      </c>
      <c r="H25" s="250">
        <v>0</v>
      </c>
      <c r="I25" s="258">
        <f t="shared" si="1"/>
        <v>0</v>
      </c>
      <c r="J25" s="250">
        <v>1</v>
      </c>
      <c r="K25" s="253">
        <f t="shared" si="2"/>
        <v>750</v>
      </c>
      <c r="L25" s="250">
        <v>1</v>
      </c>
      <c r="M25" s="253">
        <f t="shared" si="3"/>
        <v>750</v>
      </c>
      <c r="N25" s="250">
        <v>1</v>
      </c>
      <c r="O25" s="253">
        <f t="shared" si="4"/>
        <v>750</v>
      </c>
      <c r="P25" s="253">
        <f t="shared" si="5"/>
        <v>2250</v>
      </c>
      <c r="Q25" s="254"/>
      <c r="R25" s="254"/>
    </row>
    <row r="26" spans="1:18" s="255" customFormat="1">
      <c r="A26" s="63"/>
      <c r="B26" s="266" t="s">
        <v>699</v>
      </c>
      <c r="C26" s="249"/>
      <c r="D26" s="249"/>
      <c r="E26" s="249"/>
      <c r="F26" s="249"/>
      <c r="G26" s="251"/>
      <c r="H26" s="249"/>
      <c r="I26" s="253"/>
      <c r="J26" s="249"/>
      <c r="K26" s="253"/>
      <c r="L26" s="249"/>
      <c r="M26" s="253"/>
      <c r="N26" s="249"/>
      <c r="O26" s="253"/>
      <c r="P26" s="253"/>
      <c r="Q26" s="254"/>
      <c r="R26" s="254"/>
    </row>
    <row r="27" spans="1:18" s="255" customFormat="1">
      <c r="A27" s="247">
        <v>20</v>
      </c>
      <c r="B27" s="248" t="s">
        <v>700</v>
      </c>
      <c r="C27" s="249">
        <v>175</v>
      </c>
      <c r="D27" s="249">
        <v>200</v>
      </c>
      <c r="E27" s="249">
        <v>50</v>
      </c>
      <c r="F27" s="250">
        <f t="shared" ref="F27:F48" si="7">D27-E27</f>
        <v>150</v>
      </c>
      <c r="G27" s="251">
        <v>150</v>
      </c>
      <c r="H27" s="250">
        <v>37</v>
      </c>
      <c r="I27" s="258">
        <f t="shared" ref="I27:P48" si="8">G27*H27</f>
        <v>5550</v>
      </c>
      <c r="J27" s="250">
        <v>38</v>
      </c>
      <c r="K27" s="253">
        <f t="shared" ref="K27:K48" si="9">G27*J27</f>
        <v>5700</v>
      </c>
      <c r="L27" s="250">
        <v>37</v>
      </c>
      <c r="M27" s="253">
        <f t="shared" ref="M27:M48" si="10">G27*L27</f>
        <v>5550</v>
      </c>
      <c r="N27" s="250">
        <v>38</v>
      </c>
      <c r="O27" s="253">
        <f t="shared" ref="O27:O48" si="11">G27*N27</f>
        <v>5700</v>
      </c>
      <c r="P27" s="253">
        <f t="shared" ref="P27:P47" si="12">F27*G27</f>
        <v>22500</v>
      </c>
      <c r="Q27" s="254"/>
      <c r="R27" s="254"/>
    </row>
    <row r="28" spans="1:18" s="255" customFormat="1">
      <c r="A28" s="247">
        <v>21</v>
      </c>
      <c r="B28" s="248" t="s">
        <v>701</v>
      </c>
      <c r="C28" s="249">
        <v>165</v>
      </c>
      <c r="D28" s="249">
        <v>200</v>
      </c>
      <c r="E28" s="249">
        <v>50</v>
      </c>
      <c r="F28" s="250">
        <f t="shared" si="7"/>
        <v>150</v>
      </c>
      <c r="G28" s="251">
        <v>75</v>
      </c>
      <c r="H28" s="250">
        <v>37</v>
      </c>
      <c r="I28" s="258">
        <f t="shared" si="8"/>
        <v>2775</v>
      </c>
      <c r="J28" s="250">
        <v>38</v>
      </c>
      <c r="K28" s="253">
        <f t="shared" si="9"/>
        <v>2850</v>
      </c>
      <c r="L28" s="250">
        <v>37</v>
      </c>
      <c r="M28" s="253">
        <f t="shared" si="10"/>
        <v>2775</v>
      </c>
      <c r="N28" s="250">
        <v>38</v>
      </c>
      <c r="O28" s="253">
        <f t="shared" si="11"/>
        <v>2850</v>
      </c>
      <c r="P28" s="253">
        <f t="shared" si="12"/>
        <v>11250</v>
      </c>
      <c r="Q28" s="254"/>
      <c r="R28" s="254"/>
    </row>
    <row r="29" spans="1:18" s="255" customFormat="1">
      <c r="A29" s="247">
        <v>22</v>
      </c>
      <c r="B29" s="256" t="s">
        <v>702</v>
      </c>
      <c r="C29" s="249">
        <v>140</v>
      </c>
      <c r="D29" s="249">
        <v>150</v>
      </c>
      <c r="E29" s="249">
        <v>50</v>
      </c>
      <c r="F29" s="250">
        <f t="shared" si="7"/>
        <v>100</v>
      </c>
      <c r="G29" s="251">
        <v>75</v>
      </c>
      <c r="H29" s="250">
        <f>F29/4</f>
        <v>25</v>
      </c>
      <c r="I29" s="258">
        <f t="shared" si="8"/>
        <v>1875</v>
      </c>
      <c r="J29" s="250">
        <f>F29/4</f>
        <v>25</v>
      </c>
      <c r="K29" s="253">
        <f t="shared" si="9"/>
        <v>1875</v>
      </c>
      <c r="L29" s="250">
        <f>F29/4</f>
        <v>25</v>
      </c>
      <c r="M29" s="253">
        <f t="shared" si="10"/>
        <v>1875</v>
      </c>
      <c r="N29" s="250">
        <f>F29/4</f>
        <v>25</v>
      </c>
      <c r="O29" s="253">
        <f t="shared" si="11"/>
        <v>1875</v>
      </c>
      <c r="P29" s="253">
        <f t="shared" si="12"/>
        <v>7500</v>
      </c>
      <c r="Q29" s="254"/>
      <c r="R29" s="254"/>
    </row>
    <row r="30" spans="1:18" s="255" customFormat="1">
      <c r="A30" s="247">
        <v>23</v>
      </c>
      <c r="B30" s="261" t="s">
        <v>703</v>
      </c>
      <c r="C30" s="267">
        <v>60</v>
      </c>
      <c r="D30" s="267">
        <v>80</v>
      </c>
      <c r="E30" s="267">
        <v>20</v>
      </c>
      <c r="F30" s="250">
        <f t="shared" si="7"/>
        <v>60</v>
      </c>
      <c r="G30" s="268">
        <v>178</v>
      </c>
      <c r="H30" s="250">
        <f t="shared" ref="H30:H46" si="13">F30/4</f>
        <v>15</v>
      </c>
      <c r="I30" s="258">
        <f t="shared" si="8"/>
        <v>2670</v>
      </c>
      <c r="J30" s="250">
        <f t="shared" ref="J30:J46" si="14">F30/4</f>
        <v>15</v>
      </c>
      <c r="K30" s="253">
        <f t="shared" si="9"/>
        <v>2670</v>
      </c>
      <c r="L30" s="250">
        <f t="shared" ref="L30:L46" si="15">F30/4</f>
        <v>15</v>
      </c>
      <c r="M30" s="253">
        <f t="shared" si="10"/>
        <v>2670</v>
      </c>
      <c r="N30" s="250">
        <f t="shared" ref="N30:N46" si="16">F30/4</f>
        <v>15</v>
      </c>
      <c r="O30" s="253">
        <f t="shared" si="11"/>
        <v>2670</v>
      </c>
      <c r="P30" s="253">
        <f t="shared" si="12"/>
        <v>10680</v>
      </c>
      <c r="Q30" s="254"/>
      <c r="R30" s="254"/>
    </row>
    <row r="31" spans="1:18" s="255" customFormat="1">
      <c r="A31" s="247">
        <v>24</v>
      </c>
      <c r="B31" s="248" t="s">
        <v>704</v>
      </c>
      <c r="C31" s="249">
        <v>50400</v>
      </c>
      <c r="D31" s="249">
        <v>12000</v>
      </c>
      <c r="E31" s="249">
        <v>700</v>
      </c>
      <c r="F31" s="250">
        <f t="shared" si="7"/>
        <v>11300</v>
      </c>
      <c r="G31" s="251">
        <v>50</v>
      </c>
      <c r="H31" s="250">
        <f t="shared" si="13"/>
        <v>2825</v>
      </c>
      <c r="I31" s="258">
        <f t="shared" si="8"/>
        <v>141250</v>
      </c>
      <c r="J31" s="250">
        <f t="shared" si="14"/>
        <v>2825</v>
      </c>
      <c r="K31" s="258">
        <v>141250</v>
      </c>
      <c r="L31" s="250">
        <f t="shared" si="15"/>
        <v>2825</v>
      </c>
      <c r="M31" s="258">
        <v>141250</v>
      </c>
      <c r="N31" s="250">
        <f t="shared" si="16"/>
        <v>2825</v>
      </c>
      <c r="O31" s="258">
        <v>141250</v>
      </c>
      <c r="P31" s="253">
        <f t="shared" si="12"/>
        <v>565000</v>
      </c>
      <c r="Q31" s="254"/>
      <c r="R31" s="254"/>
    </row>
    <row r="32" spans="1:18" s="254" customFormat="1">
      <c r="A32" s="247">
        <v>25</v>
      </c>
      <c r="B32" s="248" t="s">
        <v>705</v>
      </c>
      <c r="C32" s="249">
        <v>310</v>
      </c>
      <c r="D32" s="249">
        <v>330</v>
      </c>
      <c r="E32" s="249">
        <v>150</v>
      </c>
      <c r="F32" s="250">
        <f t="shared" si="7"/>
        <v>180</v>
      </c>
      <c r="G32" s="251">
        <v>154</v>
      </c>
      <c r="H32" s="250">
        <f t="shared" si="13"/>
        <v>45</v>
      </c>
      <c r="I32" s="258">
        <f t="shared" si="8"/>
        <v>6930</v>
      </c>
      <c r="J32" s="250">
        <f t="shared" si="14"/>
        <v>45</v>
      </c>
      <c r="K32" s="253">
        <f t="shared" si="9"/>
        <v>6930</v>
      </c>
      <c r="L32" s="250">
        <f t="shared" si="15"/>
        <v>45</v>
      </c>
      <c r="M32" s="253">
        <f t="shared" si="10"/>
        <v>6930</v>
      </c>
      <c r="N32" s="250">
        <f t="shared" si="16"/>
        <v>45</v>
      </c>
      <c r="O32" s="253">
        <f t="shared" si="11"/>
        <v>6930</v>
      </c>
      <c r="P32" s="253">
        <f t="shared" si="12"/>
        <v>27720</v>
      </c>
    </row>
    <row r="33" spans="1:18" s="255" customFormat="1">
      <c r="A33" s="247">
        <v>26</v>
      </c>
      <c r="B33" s="248" t="s">
        <v>706</v>
      </c>
      <c r="C33" s="249">
        <v>1440</v>
      </c>
      <c r="D33" s="249">
        <v>1500</v>
      </c>
      <c r="E33" s="249">
        <v>560</v>
      </c>
      <c r="F33" s="250">
        <f t="shared" si="7"/>
        <v>940</v>
      </c>
      <c r="G33" s="251">
        <v>20</v>
      </c>
      <c r="H33" s="250">
        <f t="shared" si="13"/>
        <v>235</v>
      </c>
      <c r="I33" s="258">
        <f t="shared" si="8"/>
        <v>4700</v>
      </c>
      <c r="J33" s="250">
        <f t="shared" si="14"/>
        <v>235</v>
      </c>
      <c r="K33" s="253">
        <f t="shared" si="9"/>
        <v>4700</v>
      </c>
      <c r="L33" s="250">
        <f t="shared" si="15"/>
        <v>235</v>
      </c>
      <c r="M33" s="253">
        <f t="shared" si="10"/>
        <v>4700</v>
      </c>
      <c r="N33" s="250">
        <f t="shared" si="16"/>
        <v>235</v>
      </c>
      <c r="O33" s="253">
        <f t="shared" si="11"/>
        <v>4700</v>
      </c>
      <c r="P33" s="253">
        <f t="shared" si="12"/>
        <v>18800</v>
      </c>
      <c r="Q33" s="254"/>
      <c r="R33" s="254"/>
    </row>
    <row r="34" spans="1:18" s="255" customFormat="1">
      <c r="A34" s="247">
        <v>27</v>
      </c>
      <c r="B34" s="248" t="s">
        <v>707</v>
      </c>
      <c r="C34" s="249">
        <v>460</v>
      </c>
      <c r="D34" s="249">
        <v>500</v>
      </c>
      <c r="E34" s="249">
        <v>520</v>
      </c>
      <c r="F34" s="250">
        <v>0</v>
      </c>
      <c r="G34" s="251">
        <v>23</v>
      </c>
      <c r="H34" s="250">
        <f t="shared" si="13"/>
        <v>0</v>
      </c>
      <c r="I34" s="258">
        <f t="shared" si="8"/>
        <v>0</v>
      </c>
      <c r="J34" s="250">
        <f t="shared" si="14"/>
        <v>0</v>
      </c>
      <c r="K34" s="258">
        <f t="shared" si="8"/>
        <v>0</v>
      </c>
      <c r="L34" s="250">
        <f t="shared" si="15"/>
        <v>0</v>
      </c>
      <c r="M34" s="258">
        <f t="shared" si="8"/>
        <v>0</v>
      </c>
      <c r="N34" s="250">
        <f t="shared" si="16"/>
        <v>0</v>
      </c>
      <c r="O34" s="258">
        <f t="shared" si="8"/>
        <v>0</v>
      </c>
      <c r="P34" s="258">
        <f t="shared" si="8"/>
        <v>0</v>
      </c>
      <c r="Q34" s="254"/>
      <c r="R34" s="254"/>
    </row>
    <row r="35" spans="1:18" s="255" customFormat="1">
      <c r="A35" s="247">
        <v>28</v>
      </c>
      <c r="B35" s="248" t="s">
        <v>708</v>
      </c>
      <c r="C35" s="249">
        <v>50</v>
      </c>
      <c r="D35" s="249">
        <v>50</v>
      </c>
      <c r="E35" s="249">
        <v>150</v>
      </c>
      <c r="F35" s="250">
        <v>0</v>
      </c>
      <c r="G35" s="251">
        <v>48</v>
      </c>
      <c r="H35" s="250">
        <f t="shared" si="13"/>
        <v>0</v>
      </c>
      <c r="I35" s="258">
        <f t="shared" si="8"/>
        <v>0</v>
      </c>
      <c r="J35" s="250">
        <f t="shared" si="14"/>
        <v>0</v>
      </c>
      <c r="K35" s="258">
        <f t="shared" si="8"/>
        <v>0</v>
      </c>
      <c r="L35" s="250">
        <f t="shared" si="15"/>
        <v>0</v>
      </c>
      <c r="M35" s="258">
        <f t="shared" si="8"/>
        <v>0</v>
      </c>
      <c r="N35" s="250">
        <f t="shared" si="16"/>
        <v>0</v>
      </c>
      <c r="O35" s="258">
        <f t="shared" si="8"/>
        <v>0</v>
      </c>
      <c r="P35" s="258">
        <f t="shared" si="8"/>
        <v>0</v>
      </c>
      <c r="Q35" s="254"/>
      <c r="R35" s="254"/>
    </row>
    <row r="36" spans="1:18" s="255" customFormat="1">
      <c r="A36" s="247">
        <v>29</v>
      </c>
      <c r="B36" s="248" t="s">
        <v>709</v>
      </c>
      <c r="C36" s="249">
        <v>910</v>
      </c>
      <c r="D36" s="249">
        <v>1000</v>
      </c>
      <c r="E36" s="249">
        <v>480</v>
      </c>
      <c r="F36" s="250">
        <f t="shared" si="7"/>
        <v>520</v>
      </c>
      <c r="G36" s="251">
        <v>45</v>
      </c>
      <c r="H36" s="250">
        <f t="shared" si="13"/>
        <v>130</v>
      </c>
      <c r="I36" s="258">
        <f t="shared" si="8"/>
        <v>5850</v>
      </c>
      <c r="J36" s="250">
        <f t="shared" si="14"/>
        <v>130</v>
      </c>
      <c r="K36" s="253">
        <f t="shared" si="9"/>
        <v>5850</v>
      </c>
      <c r="L36" s="250">
        <f t="shared" si="15"/>
        <v>130</v>
      </c>
      <c r="M36" s="253">
        <f t="shared" si="10"/>
        <v>5850</v>
      </c>
      <c r="N36" s="250">
        <f t="shared" si="16"/>
        <v>130</v>
      </c>
      <c r="O36" s="253">
        <f t="shared" si="11"/>
        <v>5850</v>
      </c>
      <c r="P36" s="253">
        <f t="shared" si="12"/>
        <v>23400</v>
      </c>
      <c r="Q36" s="254"/>
      <c r="R36" s="254"/>
    </row>
    <row r="37" spans="1:18" s="255" customFormat="1">
      <c r="A37" s="247">
        <v>30</v>
      </c>
      <c r="B37" s="248" t="s">
        <v>710</v>
      </c>
      <c r="C37" s="249">
        <v>1400</v>
      </c>
      <c r="D37" s="249">
        <v>1500</v>
      </c>
      <c r="E37" s="249">
        <v>125</v>
      </c>
      <c r="F37" s="250">
        <f t="shared" si="7"/>
        <v>1375</v>
      </c>
      <c r="G37" s="269">
        <v>28</v>
      </c>
      <c r="H37" s="250">
        <v>343</v>
      </c>
      <c r="I37" s="258">
        <f t="shared" si="8"/>
        <v>9604</v>
      </c>
      <c r="J37" s="250">
        <v>344</v>
      </c>
      <c r="K37" s="253">
        <f t="shared" si="9"/>
        <v>9632</v>
      </c>
      <c r="L37" s="250">
        <v>344</v>
      </c>
      <c r="M37" s="253">
        <f t="shared" si="10"/>
        <v>9632</v>
      </c>
      <c r="N37" s="250">
        <v>344</v>
      </c>
      <c r="O37" s="253">
        <f t="shared" si="11"/>
        <v>9632</v>
      </c>
      <c r="P37" s="253">
        <f t="shared" si="12"/>
        <v>38500</v>
      </c>
      <c r="Q37" s="254"/>
      <c r="R37" s="254"/>
    </row>
    <row r="38" spans="1:18" s="255" customFormat="1">
      <c r="A38" s="247">
        <v>31</v>
      </c>
      <c r="B38" s="248" t="s">
        <v>711</v>
      </c>
      <c r="C38" s="249">
        <v>36</v>
      </c>
      <c r="D38" s="249">
        <v>38</v>
      </c>
      <c r="E38" s="249">
        <v>1</v>
      </c>
      <c r="F38" s="250">
        <f t="shared" si="7"/>
        <v>37</v>
      </c>
      <c r="G38" s="251">
        <v>7000</v>
      </c>
      <c r="H38" s="250">
        <v>9</v>
      </c>
      <c r="I38" s="258">
        <f t="shared" si="8"/>
        <v>63000</v>
      </c>
      <c r="J38" s="250">
        <v>9</v>
      </c>
      <c r="K38" s="253">
        <f t="shared" si="9"/>
        <v>63000</v>
      </c>
      <c r="L38" s="250">
        <v>10</v>
      </c>
      <c r="M38" s="253">
        <f t="shared" si="10"/>
        <v>70000</v>
      </c>
      <c r="N38" s="250">
        <v>9</v>
      </c>
      <c r="O38" s="253">
        <f t="shared" si="11"/>
        <v>63000</v>
      </c>
      <c r="P38" s="253">
        <f t="shared" si="12"/>
        <v>259000</v>
      </c>
      <c r="Q38" s="254"/>
      <c r="R38" s="254"/>
    </row>
    <row r="39" spans="1:18" s="255" customFormat="1">
      <c r="A39" s="247">
        <v>32</v>
      </c>
      <c r="B39" s="248" t="s">
        <v>712</v>
      </c>
      <c r="C39" s="249">
        <v>32</v>
      </c>
      <c r="D39" s="249">
        <v>35</v>
      </c>
      <c r="E39" s="249">
        <v>3</v>
      </c>
      <c r="F39" s="250">
        <f t="shared" si="7"/>
        <v>32</v>
      </c>
      <c r="G39" s="251">
        <v>7000</v>
      </c>
      <c r="H39" s="250">
        <f t="shared" si="13"/>
        <v>8</v>
      </c>
      <c r="I39" s="258">
        <f t="shared" si="8"/>
        <v>56000</v>
      </c>
      <c r="J39" s="250">
        <f t="shared" si="14"/>
        <v>8</v>
      </c>
      <c r="K39" s="253">
        <f t="shared" si="9"/>
        <v>56000</v>
      </c>
      <c r="L39" s="250">
        <f t="shared" si="15"/>
        <v>8</v>
      </c>
      <c r="M39" s="253">
        <f t="shared" si="10"/>
        <v>56000</v>
      </c>
      <c r="N39" s="250">
        <f t="shared" si="16"/>
        <v>8</v>
      </c>
      <c r="O39" s="253">
        <f t="shared" si="11"/>
        <v>56000</v>
      </c>
      <c r="P39" s="253">
        <f t="shared" si="12"/>
        <v>224000</v>
      </c>
      <c r="Q39" s="254"/>
      <c r="R39" s="254"/>
    </row>
    <row r="40" spans="1:18" s="255" customFormat="1">
      <c r="A40" s="247">
        <v>33</v>
      </c>
      <c r="B40" s="248" t="s">
        <v>713</v>
      </c>
      <c r="C40" s="270">
        <v>34</v>
      </c>
      <c r="D40" s="270">
        <v>35</v>
      </c>
      <c r="E40" s="249">
        <v>1</v>
      </c>
      <c r="F40" s="250">
        <f t="shared" si="7"/>
        <v>34</v>
      </c>
      <c r="G40" s="251">
        <v>7000</v>
      </c>
      <c r="H40" s="250">
        <v>8</v>
      </c>
      <c r="I40" s="258">
        <f t="shared" si="8"/>
        <v>56000</v>
      </c>
      <c r="J40" s="250">
        <v>8</v>
      </c>
      <c r="K40" s="253">
        <f t="shared" si="9"/>
        <v>56000</v>
      </c>
      <c r="L40" s="250">
        <v>9</v>
      </c>
      <c r="M40" s="253">
        <f t="shared" si="10"/>
        <v>63000</v>
      </c>
      <c r="N40" s="250">
        <v>9</v>
      </c>
      <c r="O40" s="253">
        <f t="shared" si="11"/>
        <v>63000</v>
      </c>
      <c r="P40" s="253">
        <f t="shared" si="12"/>
        <v>238000</v>
      </c>
      <c r="Q40" s="254"/>
      <c r="R40" s="254"/>
    </row>
    <row r="41" spans="1:18" s="255" customFormat="1">
      <c r="A41" s="247">
        <v>34</v>
      </c>
      <c r="B41" s="248" t="s">
        <v>714</v>
      </c>
      <c r="C41" s="249">
        <v>5</v>
      </c>
      <c r="D41" s="249">
        <v>6</v>
      </c>
      <c r="E41" s="249">
        <v>0</v>
      </c>
      <c r="F41" s="250">
        <f t="shared" si="7"/>
        <v>6</v>
      </c>
      <c r="G41" s="251">
        <v>14900</v>
      </c>
      <c r="H41" s="250">
        <v>1</v>
      </c>
      <c r="I41" s="258">
        <f t="shared" si="8"/>
        <v>14900</v>
      </c>
      <c r="J41" s="250">
        <v>2</v>
      </c>
      <c r="K41" s="253">
        <f t="shared" si="9"/>
        <v>29800</v>
      </c>
      <c r="L41" s="250">
        <v>1</v>
      </c>
      <c r="M41" s="253">
        <f t="shared" si="10"/>
        <v>14900</v>
      </c>
      <c r="N41" s="250">
        <v>2</v>
      </c>
      <c r="O41" s="253">
        <f t="shared" si="11"/>
        <v>29800</v>
      </c>
      <c r="P41" s="253">
        <f t="shared" si="12"/>
        <v>89400</v>
      </c>
      <c r="Q41" s="254"/>
      <c r="R41" s="254"/>
    </row>
    <row r="42" spans="1:18" s="255" customFormat="1">
      <c r="A42" s="247">
        <v>35</v>
      </c>
      <c r="B42" s="248" t="s">
        <v>715</v>
      </c>
      <c r="C42" s="249">
        <v>19</v>
      </c>
      <c r="D42" s="249">
        <v>21</v>
      </c>
      <c r="E42" s="249">
        <v>2</v>
      </c>
      <c r="F42" s="250">
        <f t="shared" si="7"/>
        <v>19</v>
      </c>
      <c r="G42" s="251">
        <v>8500</v>
      </c>
      <c r="H42" s="250">
        <v>4</v>
      </c>
      <c r="I42" s="258">
        <f t="shared" si="8"/>
        <v>34000</v>
      </c>
      <c r="J42" s="250">
        <v>5</v>
      </c>
      <c r="K42" s="253">
        <f t="shared" si="9"/>
        <v>42500</v>
      </c>
      <c r="L42" s="250">
        <v>5</v>
      </c>
      <c r="M42" s="253">
        <f t="shared" si="10"/>
        <v>42500</v>
      </c>
      <c r="N42" s="250">
        <v>5</v>
      </c>
      <c r="O42" s="253">
        <f t="shared" si="11"/>
        <v>42500</v>
      </c>
      <c r="P42" s="253">
        <f t="shared" si="12"/>
        <v>161500</v>
      </c>
      <c r="Q42" s="254"/>
      <c r="R42" s="254"/>
    </row>
    <row r="43" spans="1:18" s="255" customFormat="1">
      <c r="A43" s="271">
        <v>36</v>
      </c>
      <c r="B43" s="256" t="s">
        <v>716</v>
      </c>
      <c r="C43" s="267">
        <v>5</v>
      </c>
      <c r="D43" s="267">
        <v>6</v>
      </c>
      <c r="E43" s="267">
        <v>2</v>
      </c>
      <c r="F43" s="272">
        <f t="shared" si="7"/>
        <v>4</v>
      </c>
      <c r="G43" s="268">
        <v>8000</v>
      </c>
      <c r="H43" s="250">
        <f t="shared" si="13"/>
        <v>1</v>
      </c>
      <c r="I43" s="258">
        <f t="shared" si="8"/>
        <v>8000</v>
      </c>
      <c r="J43" s="250">
        <f t="shared" si="14"/>
        <v>1</v>
      </c>
      <c r="K43" s="253">
        <f t="shared" si="9"/>
        <v>8000</v>
      </c>
      <c r="L43" s="250">
        <f t="shared" si="15"/>
        <v>1</v>
      </c>
      <c r="M43" s="253">
        <f t="shared" si="10"/>
        <v>8000</v>
      </c>
      <c r="N43" s="250">
        <f t="shared" si="16"/>
        <v>1</v>
      </c>
      <c r="O43" s="253">
        <f t="shared" si="11"/>
        <v>8000</v>
      </c>
      <c r="P43" s="273">
        <f t="shared" si="12"/>
        <v>32000</v>
      </c>
      <c r="Q43" s="254"/>
      <c r="R43" s="254"/>
    </row>
    <row r="44" spans="1:18" s="276" customFormat="1">
      <c r="A44" s="247">
        <v>37</v>
      </c>
      <c r="B44" s="248" t="s">
        <v>717</v>
      </c>
      <c r="C44" s="249">
        <v>26</v>
      </c>
      <c r="D44" s="274">
        <v>30</v>
      </c>
      <c r="E44" s="249">
        <v>3</v>
      </c>
      <c r="F44" s="250">
        <f t="shared" si="7"/>
        <v>27</v>
      </c>
      <c r="G44" s="251">
        <v>8500</v>
      </c>
      <c r="H44" s="250">
        <v>6</v>
      </c>
      <c r="I44" s="258">
        <f t="shared" si="8"/>
        <v>51000</v>
      </c>
      <c r="J44" s="250">
        <v>7</v>
      </c>
      <c r="K44" s="253">
        <f t="shared" si="9"/>
        <v>59500</v>
      </c>
      <c r="L44" s="250">
        <v>7</v>
      </c>
      <c r="M44" s="253">
        <f t="shared" si="10"/>
        <v>59500</v>
      </c>
      <c r="N44" s="250">
        <v>7</v>
      </c>
      <c r="O44" s="253">
        <f t="shared" si="11"/>
        <v>59500</v>
      </c>
      <c r="P44" s="253">
        <f t="shared" si="12"/>
        <v>229500</v>
      </c>
      <c r="Q44" s="275"/>
      <c r="R44" s="275"/>
    </row>
    <row r="45" spans="1:18" s="255" customFormat="1">
      <c r="A45" s="277">
        <v>38</v>
      </c>
      <c r="B45" s="278" t="s">
        <v>718</v>
      </c>
      <c r="C45" s="279">
        <v>280</v>
      </c>
      <c r="D45" s="279">
        <v>120</v>
      </c>
      <c r="E45" s="279">
        <v>20</v>
      </c>
      <c r="F45" s="280">
        <f t="shared" si="7"/>
        <v>100</v>
      </c>
      <c r="G45" s="281">
        <v>110</v>
      </c>
      <c r="H45" s="250">
        <f t="shared" si="13"/>
        <v>25</v>
      </c>
      <c r="I45" s="258">
        <f t="shared" si="8"/>
        <v>2750</v>
      </c>
      <c r="J45" s="250">
        <f t="shared" si="14"/>
        <v>25</v>
      </c>
      <c r="K45" s="253">
        <f t="shared" si="9"/>
        <v>2750</v>
      </c>
      <c r="L45" s="250">
        <f t="shared" si="15"/>
        <v>25</v>
      </c>
      <c r="M45" s="253">
        <f t="shared" si="10"/>
        <v>2750</v>
      </c>
      <c r="N45" s="250">
        <f t="shared" si="16"/>
        <v>25</v>
      </c>
      <c r="O45" s="253">
        <f t="shared" si="11"/>
        <v>2750</v>
      </c>
      <c r="P45" s="282">
        <f t="shared" si="12"/>
        <v>11000</v>
      </c>
      <c r="Q45" s="254"/>
      <c r="R45" s="254"/>
    </row>
    <row r="46" spans="1:18" s="255" customFormat="1">
      <c r="A46" s="247">
        <v>39</v>
      </c>
      <c r="B46" s="248" t="s">
        <v>719</v>
      </c>
      <c r="C46" s="249">
        <v>55</v>
      </c>
      <c r="D46" s="249">
        <v>120</v>
      </c>
      <c r="E46" s="249">
        <v>20</v>
      </c>
      <c r="F46" s="250">
        <f t="shared" si="7"/>
        <v>100</v>
      </c>
      <c r="G46" s="251">
        <v>98</v>
      </c>
      <c r="H46" s="250">
        <f t="shared" si="13"/>
        <v>25</v>
      </c>
      <c r="I46" s="258">
        <f t="shared" si="8"/>
        <v>2450</v>
      </c>
      <c r="J46" s="250">
        <f t="shared" si="14"/>
        <v>25</v>
      </c>
      <c r="K46" s="253">
        <f t="shared" si="9"/>
        <v>2450</v>
      </c>
      <c r="L46" s="250">
        <f t="shared" si="15"/>
        <v>25</v>
      </c>
      <c r="M46" s="253">
        <f t="shared" si="10"/>
        <v>2450</v>
      </c>
      <c r="N46" s="250">
        <f t="shared" si="16"/>
        <v>25</v>
      </c>
      <c r="O46" s="253">
        <f t="shared" si="11"/>
        <v>2450</v>
      </c>
      <c r="P46" s="253">
        <f t="shared" si="12"/>
        <v>9800</v>
      </c>
      <c r="Q46" s="254"/>
      <c r="R46" s="254"/>
    </row>
    <row r="47" spans="1:18" s="255" customFormat="1">
      <c r="A47" s="247">
        <v>40</v>
      </c>
      <c r="B47" s="248" t="s">
        <v>720</v>
      </c>
      <c r="C47" s="249">
        <v>25</v>
      </c>
      <c r="D47" s="249">
        <v>50</v>
      </c>
      <c r="E47" s="249">
        <v>35</v>
      </c>
      <c r="F47" s="250">
        <v>15</v>
      </c>
      <c r="G47" s="251">
        <v>200</v>
      </c>
      <c r="H47" s="250">
        <v>0</v>
      </c>
      <c r="I47" s="258">
        <f t="shared" si="8"/>
        <v>0</v>
      </c>
      <c r="J47" s="250">
        <v>5</v>
      </c>
      <c r="K47" s="253">
        <f t="shared" si="9"/>
        <v>1000</v>
      </c>
      <c r="L47" s="250">
        <v>5</v>
      </c>
      <c r="M47" s="253">
        <f t="shared" si="10"/>
        <v>1000</v>
      </c>
      <c r="N47" s="250">
        <v>5</v>
      </c>
      <c r="O47" s="253">
        <f t="shared" si="11"/>
        <v>1000</v>
      </c>
      <c r="P47" s="253">
        <f t="shared" si="12"/>
        <v>3000</v>
      </c>
      <c r="Q47" s="254"/>
      <c r="R47" s="254"/>
    </row>
    <row r="48" spans="1:18" s="255" customFormat="1" ht="22.5" customHeight="1">
      <c r="A48" s="247">
        <v>41</v>
      </c>
      <c r="B48" s="248" t="s">
        <v>721</v>
      </c>
      <c r="C48" s="249">
        <v>25</v>
      </c>
      <c r="D48" s="249">
        <v>25</v>
      </c>
      <c r="E48" s="249">
        <v>25</v>
      </c>
      <c r="F48" s="250">
        <f t="shared" si="7"/>
        <v>0</v>
      </c>
      <c r="G48" s="251">
        <v>80</v>
      </c>
      <c r="H48" s="250">
        <v>0</v>
      </c>
      <c r="I48" s="258">
        <f t="shared" si="8"/>
        <v>0</v>
      </c>
      <c r="J48" s="250">
        <v>0</v>
      </c>
      <c r="K48" s="258">
        <f t="shared" si="9"/>
        <v>0</v>
      </c>
      <c r="L48" s="250">
        <v>0</v>
      </c>
      <c r="M48" s="258">
        <f t="shared" si="10"/>
        <v>0</v>
      </c>
      <c r="N48" s="250">
        <v>0</v>
      </c>
      <c r="O48" s="258">
        <f t="shared" si="11"/>
        <v>0</v>
      </c>
      <c r="P48" s="258">
        <f>F48*G48</f>
        <v>0</v>
      </c>
      <c r="Q48" s="254"/>
      <c r="R48" s="254"/>
    </row>
    <row r="49" spans="1:18" s="255" customFormat="1">
      <c r="A49" s="63">
        <v>42</v>
      </c>
      <c r="B49" s="248" t="s">
        <v>722</v>
      </c>
      <c r="C49" s="249">
        <v>25</v>
      </c>
      <c r="D49" s="249">
        <v>25</v>
      </c>
      <c r="E49" s="249">
        <v>25</v>
      </c>
      <c r="F49" s="250">
        <f>D49-E49</f>
        <v>0</v>
      </c>
      <c r="G49" s="251">
        <v>130</v>
      </c>
      <c r="H49" s="250">
        <v>0</v>
      </c>
      <c r="I49" s="258">
        <f t="shared" ref="I49:O61" si="17">G49*H49</f>
        <v>0</v>
      </c>
      <c r="J49" s="250">
        <v>0</v>
      </c>
      <c r="K49" s="258">
        <f t="shared" si="17"/>
        <v>0</v>
      </c>
      <c r="L49" s="250">
        <v>0</v>
      </c>
      <c r="M49" s="258">
        <f t="shared" si="17"/>
        <v>0</v>
      </c>
      <c r="N49" s="250">
        <v>0</v>
      </c>
      <c r="O49" s="258">
        <f t="shared" si="17"/>
        <v>0</v>
      </c>
      <c r="P49" s="258">
        <f>F49*G49</f>
        <v>0</v>
      </c>
      <c r="Q49" s="254"/>
      <c r="R49" s="254"/>
    </row>
    <row r="50" spans="1:18" s="255" customFormat="1">
      <c r="A50" s="63">
        <v>43</v>
      </c>
      <c r="B50" s="248" t="s">
        <v>723</v>
      </c>
      <c r="C50" s="249">
        <v>485</v>
      </c>
      <c r="D50" s="249">
        <v>550</v>
      </c>
      <c r="E50" s="249">
        <v>100</v>
      </c>
      <c r="F50" s="250">
        <f>D50-E50</f>
        <v>450</v>
      </c>
      <c r="G50" s="251">
        <v>155</v>
      </c>
      <c r="H50" s="250">
        <v>112</v>
      </c>
      <c r="I50" s="253">
        <f t="shared" si="17"/>
        <v>17360</v>
      </c>
      <c r="J50" s="250">
        <v>112</v>
      </c>
      <c r="K50" s="253">
        <f t="shared" ref="K50:K61" si="18">G50*J50</f>
        <v>17360</v>
      </c>
      <c r="L50" s="250">
        <v>113</v>
      </c>
      <c r="M50" s="253">
        <f t="shared" ref="M50:M61" si="19">G50*L50</f>
        <v>17515</v>
      </c>
      <c r="N50" s="250">
        <v>113</v>
      </c>
      <c r="O50" s="253">
        <f t="shared" ref="O50:O61" si="20">G50*N50</f>
        <v>17515</v>
      </c>
      <c r="P50" s="253">
        <f>F50*G50</f>
        <v>69750</v>
      </c>
      <c r="Q50" s="254"/>
      <c r="R50" s="254"/>
    </row>
    <row r="51" spans="1:18" s="255" customFormat="1">
      <c r="A51" s="63">
        <v>44</v>
      </c>
      <c r="B51" s="248" t="s">
        <v>724</v>
      </c>
      <c r="C51" s="249">
        <v>275</v>
      </c>
      <c r="D51" s="249">
        <v>300</v>
      </c>
      <c r="E51" s="249">
        <v>50</v>
      </c>
      <c r="F51" s="250">
        <f t="shared" ref="F51:F71" si="21">D51-E51</f>
        <v>250</v>
      </c>
      <c r="G51" s="251">
        <v>220</v>
      </c>
      <c r="H51" s="250">
        <v>62</v>
      </c>
      <c r="I51" s="253">
        <f t="shared" si="17"/>
        <v>13640</v>
      </c>
      <c r="J51" s="250">
        <v>62</v>
      </c>
      <c r="K51" s="253">
        <f t="shared" si="18"/>
        <v>13640</v>
      </c>
      <c r="L51" s="250">
        <v>63</v>
      </c>
      <c r="M51" s="253">
        <f t="shared" si="19"/>
        <v>13860</v>
      </c>
      <c r="N51" s="250">
        <v>63</v>
      </c>
      <c r="O51" s="253">
        <f t="shared" si="20"/>
        <v>13860</v>
      </c>
      <c r="P51" s="253">
        <f t="shared" ref="P51:P71" si="22">F51*G51</f>
        <v>55000</v>
      </c>
      <c r="Q51" s="254"/>
      <c r="R51" s="254"/>
    </row>
    <row r="52" spans="1:18" s="255" customFormat="1">
      <c r="A52" s="63">
        <v>45</v>
      </c>
      <c r="B52" s="248" t="s">
        <v>725</v>
      </c>
      <c r="C52" s="249">
        <v>265</v>
      </c>
      <c r="D52" s="249">
        <v>300</v>
      </c>
      <c r="E52" s="249">
        <v>50</v>
      </c>
      <c r="F52" s="250">
        <f t="shared" si="21"/>
        <v>250</v>
      </c>
      <c r="G52" s="251">
        <v>163</v>
      </c>
      <c r="H52" s="250">
        <v>62</v>
      </c>
      <c r="I52" s="253">
        <f t="shared" si="17"/>
        <v>10106</v>
      </c>
      <c r="J52" s="250">
        <v>62</v>
      </c>
      <c r="K52" s="253">
        <f t="shared" si="18"/>
        <v>10106</v>
      </c>
      <c r="L52" s="250">
        <v>63</v>
      </c>
      <c r="M52" s="253">
        <f t="shared" si="19"/>
        <v>10269</v>
      </c>
      <c r="N52" s="250">
        <v>63</v>
      </c>
      <c r="O52" s="253">
        <f t="shared" si="20"/>
        <v>10269</v>
      </c>
      <c r="P52" s="253">
        <f t="shared" si="22"/>
        <v>40750</v>
      </c>
      <c r="Q52" s="254"/>
      <c r="R52" s="254"/>
    </row>
    <row r="53" spans="1:18" s="255" customFormat="1">
      <c r="A53" s="63">
        <v>46</v>
      </c>
      <c r="B53" s="248" t="s">
        <v>726</v>
      </c>
      <c r="C53" s="249">
        <v>1</v>
      </c>
      <c r="D53" s="249">
        <v>1</v>
      </c>
      <c r="E53" s="249">
        <v>0</v>
      </c>
      <c r="F53" s="250">
        <f t="shared" si="21"/>
        <v>1</v>
      </c>
      <c r="G53" s="251">
        <v>90</v>
      </c>
      <c r="H53" s="250">
        <v>0</v>
      </c>
      <c r="I53" s="258">
        <f t="shared" si="17"/>
        <v>0</v>
      </c>
      <c r="J53" s="250">
        <v>0</v>
      </c>
      <c r="K53" s="258">
        <f t="shared" ref="K53" si="23">I53*J53</f>
        <v>0</v>
      </c>
      <c r="L53" s="250">
        <v>1</v>
      </c>
      <c r="M53" s="253">
        <f t="shared" si="19"/>
        <v>90</v>
      </c>
      <c r="N53" s="250">
        <v>0</v>
      </c>
      <c r="O53" s="258">
        <f t="shared" ref="O53" si="24">M53*N53</f>
        <v>0</v>
      </c>
      <c r="P53" s="253">
        <f t="shared" si="22"/>
        <v>90</v>
      </c>
      <c r="Q53" s="254"/>
      <c r="R53" s="254"/>
    </row>
    <row r="54" spans="1:18" s="255" customFormat="1">
      <c r="A54" s="63">
        <v>47</v>
      </c>
      <c r="B54" s="248" t="s">
        <v>727</v>
      </c>
      <c r="C54" s="249">
        <v>4</v>
      </c>
      <c r="D54" s="249">
        <v>5</v>
      </c>
      <c r="E54" s="249">
        <v>2</v>
      </c>
      <c r="F54" s="250">
        <f t="shared" si="21"/>
        <v>3</v>
      </c>
      <c r="G54" s="251">
        <v>1900</v>
      </c>
      <c r="H54" s="250">
        <v>0</v>
      </c>
      <c r="I54" s="258">
        <f t="shared" si="17"/>
        <v>0</v>
      </c>
      <c r="J54" s="250">
        <v>1</v>
      </c>
      <c r="K54" s="253">
        <f t="shared" si="18"/>
        <v>1900</v>
      </c>
      <c r="L54" s="250">
        <v>1</v>
      </c>
      <c r="M54" s="253">
        <f t="shared" si="19"/>
        <v>1900</v>
      </c>
      <c r="N54" s="250">
        <v>1</v>
      </c>
      <c r="O54" s="253">
        <f t="shared" si="20"/>
        <v>1900</v>
      </c>
      <c r="P54" s="253">
        <f t="shared" si="22"/>
        <v>5700</v>
      </c>
      <c r="Q54" s="254"/>
      <c r="R54" s="254"/>
    </row>
    <row r="55" spans="1:18" s="255" customFormat="1">
      <c r="A55" s="63">
        <v>48</v>
      </c>
      <c r="B55" s="248" t="s">
        <v>728</v>
      </c>
      <c r="C55" s="249">
        <v>2</v>
      </c>
      <c r="D55" s="249">
        <v>3</v>
      </c>
      <c r="E55" s="249">
        <v>2</v>
      </c>
      <c r="F55" s="250">
        <f t="shared" si="21"/>
        <v>1</v>
      </c>
      <c r="G55" s="251">
        <v>1000</v>
      </c>
      <c r="H55" s="250">
        <v>0</v>
      </c>
      <c r="I55" s="258">
        <f t="shared" si="17"/>
        <v>0</v>
      </c>
      <c r="J55" s="250">
        <v>0</v>
      </c>
      <c r="K55" s="258">
        <f t="shared" ref="K55" si="25">I55*J55</f>
        <v>0</v>
      </c>
      <c r="L55" s="250">
        <v>1</v>
      </c>
      <c r="M55" s="253">
        <f t="shared" si="19"/>
        <v>1000</v>
      </c>
      <c r="N55" s="250">
        <v>0</v>
      </c>
      <c r="O55" s="258">
        <f t="shared" ref="O55" si="26">M55*N55</f>
        <v>0</v>
      </c>
      <c r="P55" s="253">
        <f t="shared" si="22"/>
        <v>1000</v>
      </c>
      <c r="Q55" s="254"/>
      <c r="R55" s="254"/>
    </row>
    <row r="56" spans="1:18" s="255" customFormat="1">
      <c r="A56" s="63">
        <v>49</v>
      </c>
      <c r="B56" s="248" t="s">
        <v>729</v>
      </c>
      <c r="C56" s="249">
        <v>2110</v>
      </c>
      <c r="D56" s="249">
        <v>2300</v>
      </c>
      <c r="E56" s="249">
        <v>1080</v>
      </c>
      <c r="F56" s="250">
        <f t="shared" si="21"/>
        <v>1220</v>
      </c>
      <c r="G56" s="251">
        <v>18</v>
      </c>
      <c r="H56" s="250">
        <f t="shared" ref="H56:H61" si="27">F56/4</f>
        <v>305</v>
      </c>
      <c r="I56" s="253">
        <f t="shared" si="17"/>
        <v>5490</v>
      </c>
      <c r="J56" s="250">
        <f t="shared" ref="J56:J61" si="28">F56/4</f>
        <v>305</v>
      </c>
      <c r="K56" s="253">
        <f t="shared" si="18"/>
        <v>5490</v>
      </c>
      <c r="L56" s="250">
        <f t="shared" ref="L56:L61" si="29">F56/4</f>
        <v>305</v>
      </c>
      <c r="M56" s="253">
        <f t="shared" si="19"/>
        <v>5490</v>
      </c>
      <c r="N56" s="250">
        <f t="shared" ref="N56:N61" si="30">F56/4</f>
        <v>305</v>
      </c>
      <c r="O56" s="253">
        <f t="shared" si="20"/>
        <v>5490</v>
      </c>
      <c r="P56" s="253">
        <f t="shared" si="22"/>
        <v>21960</v>
      </c>
      <c r="Q56" s="254"/>
      <c r="R56" s="254"/>
    </row>
    <row r="57" spans="1:18" s="255" customFormat="1">
      <c r="A57" s="63">
        <v>50</v>
      </c>
      <c r="B57" s="248" t="s">
        <v>730</v>
      </c>
      <c r="C57" s="249">
        <v>2250</v>
      </c>
      <c r="D57" s="249">
        <v>2500</v>
      </c>
      <c r="E57" s="249">
        <v>800</v>
      </c>
      <c r="F57" s="250">
        <f t="shared" si="21"/>
        <v>1700</v>
      </c>
      <c r="G57" s="251">
        <v>6</v>
      </c>
      <c r="H57" s="250">
        <f t="shared" si="27"/>
        <v>425</v>
      </c>
      <c r="I57" s="253">
        <f t="shared" si="17"/>
        <v>2550</v>
      </c>
      <c r="J57" s="250">
        <f t="shared" si="28"/>
        <v>425</v>
      </c>
      <c r="K57" s="253">
        <f t="shared" si="18"/>
        <v>2550</v>
      </c>
      <c r="L57" s="250">
        <f t="shared" si="29"/>
        <v>425</v>
      </c>
      <c r="M57" s="253">
        <f t="shared" si="19"/>
        <v>2550</v>
      </c>
      <c r="N57" s="250">
        <f t="shared" si="30"/>
        <v>425</v>
      </c>
      <c r="O57" s="253">
        <f t="shared" si="20"/>
        <v>2550</v>
      </c>
      <c r="P57" s="253">
        <f t="shared" si="22"/>
        <v>10200</v>
      </c>
      <c r="Q57" s="254"/>
      <c r="R57" s="254"/>
    </row>
    <row r="58" spans="1:18" s="255" customFormat="1">
      <c r="A58" s="63">
        <v>51</v>
      </c>
      <c r="B58" s="248" t="s">
        <v>731</v>
      </c>
      <c r="C58" s="249">
        <v>83</v>
      </c>
      <c r="D58" s="249">
        <v>90</v>
      </c>
      <c r="E58" s="249">
        <v>12</v>
      </c>
      <c r="F58" s="250">
        <f t="shared" si="21"/>
        <v>78</v>
      </c>
      <c r="G58" s="251">
        <v>100</v>
      </c>
      <c r="H58" s="250">
        <v>19</v>
      </c>
      <c r="I58" s="253">
        <f t="shared" si="17"/>
        <v>1900</v>
      </c>
      <c r="J58" s="250">
        <v>19</v>
      </c>
      <c r="K58" s="253">
        <f t="shared" si="18"/>
        <v>1900</v>
      </c>
      <c r="L58" s="250">
        <v>20</v>
      </c>
      <c r="M58" s="253">
        <f t="shared" si="19"/>
        <v>2000</v>
      </c>
      <c r="N58" s="250">
        <v>20</v>
      </c>
      <c r="O58" s="253">
        <f t="shared" si="20"/>
        <v>2000</v>
      </c>
      <c r="P58" s="253">
        <f t="shared" si="22"/>
        <v>7800</v>
      </c>
      <c r="Q58" s="254"/>
      <c r="R58" s="254"/>
    </row>
    <row r="59" spans="1:18" s="255" customFormat="1">
      <c r="A59" s="63">
        <v>52</v>
      </c>
      <c r="B59" s="248" t="s">
        <v>732</v>
      </c>
      <c r="C59" s="249">
        <v>87</v>
      </c>
      <c r="D59" s="249">
        <v>100</v>
      </c>
      <c r="E59" s="249">
        <v>26</v>
      </c>
      <c r="F59" s="250">
        <f t="shared" si="21"/>
        <v>74</v>
      </c>
      <c r="G59" s="251">
        <v>900</v>
      </c>
      <c r="H59" s="250">
        <v>18</v>
      </c>
      <c r="I59" s="253">
        <f t="shared" si="17"/>
        <v>16200</v>
      </c>
      <c r="J59" s="250">
        <v>18</v>
      </c>
      <c r="K59" s="253">
        <f t="shared" si="18"/>
        <v>16200</v>
      </c>
      <c r="L59" s="250">
        <v>19</v>
      </c>
      <c r="M59" s="253">
        <f t="shared" si="19"/>
        <v>17100</v>
      </c>
      <c r="N59" s="250">
        <v>19</v>
      </c>
      <c r="O59" s="253">
        <f t="shared" si="20"/>
        <v>17100</v>
      </c>
      <c r="P59" s="253">
        <f t="shared" si="22"/>
        <v>66600</v>
      </c>
      <c r="Q59" s="254"/>
      <c r="R59" s="254"/>
    </row>
    <row r="60" spans="1:18" s="255" customFormat="1">
      <c r="A60" s="63">
        <v>53</v>
      </c>
      <c r="B60" s="248" t="s">
        <v>733</v>
      </c>
      <c r="C60" s="249">
        <v>600</v>
      </c>
      <c r="D60" s="249">
        <v>800</v>
      </c>
      <c r="E60" s="249">
        <v>500</v>
      </c>
      <c r="F60" s="250">
        <f t="shared" si="21"/>
        <v>300</v>
      </c>
      <c r="G60" s="251">
        <v>35</v>
      </c>
      <c r="H60" s="250">
        <f t="shared" si="27"/>
        <v>75</v>
      </c>
      <c r="I60" s="253">
        <f t="shared" si="17"/>
        <v>2625</v>
      </c>
      <c r="J60" s="250">
        <f t="shared" si="28"/>
        <v>75</v>
      </c>
      <c r="K60" s="253">
        <f t="shared" si="18"/>
        <v>2625</v>
      </c>
      <c r="L60" s="250">
        <f t="shared" si="29"/>
        <v>75</v>
      </c>
      <c r="M60" s="253">
        <f t="shared" si="19"/>
        <v>2625</v>
      </c>
      <c r="N60" s="250">
        <f t="shared" si="30"/>
        <v>75</v>
      </c>
      <c r="O60" s="253">
        <f t="shared" si="20"/>
        <v>2625</v>
      </c>
      <c r="P60" s="253">
        <f t="shared" si="22"/>
        <v>10500</v>
      </c>
      <c r="Q60" s="254"/>
      <c r="R60" s="254"/>
    </row>
    <row r="61" spans="1:18" s="255" customFormat="1">
      <c r="A61" s="63">
        <v>54</v>
      </c>
      <c r="B61" s="248" t="s">
        <v>734</v>
      </c>
      <c r="C61" s="249">
        <v>7660</v>
      </c>
      <c r="D61" s="249">
        <v>400</v>
      </c>
      <c r="E61" s="249">
        <v>40</v>
      </c>
      <c r="F61" s="250">
        <f t="shared" si="21"/>
        <v>360</v>
      </c>
      <c r="G61" s="251">
        <v>700</v>
      </c>
      <c r="H61" s="250">
        <f t="shared" si="27"/>
        <v>90</v>
      </c>
      <c r="I61" s="253">
        <f t="shared" si="17"/>
        <v>63000</v>
      </c>
      <c r="J61" s="250">
        <f t="shared" si="28"/>
        <v>90</v>
      </c>
      <c r="K61" s="253">
        <f t="shared" si="18"/>
        <v>63000</v>
      </c>
      <c r="L61" s="250">
        <f t="shared" si="29"/>
        <v>90</v>
      </c>
      <c r="M61" s="253">
        <f t="shared" si="19"/>
        <v>63000</v>
      </c>
      <c r="N61" s="250">
        <f t="shared" si="30"/>
        <v>90</v>
      </c>
      <c r="O61" s="253">
        <f t="shared" si="20"/>
        <v>63000</v>
      </c>
      <c r="P61" s="253">
        <f t="shared" si="22"/>
        <v>252000</v>
      </c>
      <c r="Q61" s="254"/>
      <c r="R61" s="254"/>
    </row>
    <row r="62" spans="1:18" s="255" customFormat="1">
      <c r="A62" s="63"/>
      <c r="B62" s="283" t="s">
        <v>735</v>
      </c>
      <c r="C62" s="249"/>
      <c r="D62" s="249"/>
      <c r="E62" s="249"/>
      <c r="F62" s="264"/>
      <c r="G62" s="251"/>
      <c r="H62" s="250"/>
      <c r="I62" s="258"/>
      <c r="J62" s="250"/>
      <c r="K62" s="253"/>
      <c r="L62" s="250"/>
      <c r="M62" s="253"/>
      <c r="N62" s="250"/>
      <c r="O62" s="253"/>
      <c r="P62" s="258"/>
      <c r="Q62" s="254"/>
      <c r="R62" s="254"/>
    </row>
    <row r="63" spans="1:18" s="255" customFormat="1">
      <c r="A63" s="63">
        <v>55</v>
      </c>
      <c r="B63" s="248" t="s">
        <v>736</v>
      </c>
      <c r="C63" s="249">
        <v>60</v>
      </c>
      <c r="D63" s="249">
        <v>80</v>
      </c>
      <c r="E63" s="249">
        <v>60</v>
      </c>
      <c r="F63" s="250">
        <f t="shared" si="21"/>
        <v>20</v>
      </c>
      <c r="G63" s="251">
        <v>80</v>
      </c>
      <c r="H63" s="250">
        <f t="shared" ref="H63:H71" si="31">F63/4</f>
        <v>5</v>
      </c>
      <c r="I63" s="258">
        <f t="shared" ref="I63:O71" si="32">G63*H63</f>
        <v>400</v>
      </c>
      <c r="J63" s="250">
        <f t="shared" ref="J63:J71" si="33">F63/4</f>
        <v>5</v>
      </c>
      <c r="K63" s="253">
        <f t="shared" ref="K63:O87" si="34">G63*J63</f>
        <v>400</v>
      </c>
      <c r="L63" s="250">
        <f t="shared" ref="L63:L71" si="35">F63/4</f>
        <v>5</v>
      </c>
      <c r="M63" s="253">
        <f t="shared" ref="M63:M116" si="36">G63*L63</f>
        <v>400</v>
      </c>
      <c r="N63" s="250">
        <f t="shared" ref="N63:N71" si="37">F63/4</f>
        <v>5</v>
      </c>
      <c r="O63" s="253">
        <f t="shared" ref="O63:O92" si="38">G63*N63</f>
        <v>400</v>
      </c>
      <c r="P63" s="253">
        <f t="shared" si="22"/>
        <v>1600</v>
      </c>
      <c r="Q63" s="254"/>
      <c r="R63" s="254"/>
    </row>
    <row r="64" spans="1:18" s="254" customFormat="1">
      <c r="A64" s="63">
        <v>56</v>
      </c>
      <c r="B64" s="248" t="s">
        <v>737</v>
      </c>
      <c r="C64" s="249">
        <v>60</v>
      </c>
      <c r="D64" s="249">
        <v>80</v>
      </c>
      <c r="E64" s="249">
        <v>60</v>
      </c>
      <c r="F64" s="250">
        <f t="shared" si="21"/>
        <v>20</v>
      </c>
      <c r="G64" s="251">
        <v>80</v>
      </c>
      <c r="H64" s="250">
        <f t="shared" si="31"/>
        <v>5</v>
      </c>
      <c r="I64" s="258">
        <f t="shared" si="32"/>
        <v>400</v>
      </c>
      <c r="J64" s="250">
        <f t="shared" si="33"/>
        <v>5</v>
      </c>
      <c r="K64" s="253">
        <f t="shared" si="34"/>
        <v>400</v>
      </c>
      <c r="L64" s="250">
        <f t="shared" si="35"/>
        <v>5</v>
      </c>
      <c r="M64" s="253">
        <f t="shared" si="36"/>
        <v>400</v>
      </c>
      <c r="N64" s="250">
        <f t="shared" si="37"/>
        <v>5</v>
      </c>
      <c r="O64" s="253">
        <f t="shared" si="38"/>
        <v>400</v>
      </c>
      <c r="P64" s="253">
        <f t="shared" si="22"/>
        <v>1600</v>
      </c>
    </row>
    <row r="65" spans="1:18" s="254" customFormat="1">
      <c r="A65" s="63">
        <v>57</v>
      </c>
      <c r="B65" s="248" t="s">
        <v>738</v>
      </c>
      <c r="C65" s="249">
        <v>10</v>
      </c>
      <c r="D65" s="249">
        <v>20</v>
      </c>
      <c r="E65" s="249">
        <v>60</v>
      </c>
      <c r="F65" s="250">
        <v>0</v>
      </c>
      <c r="G65" s="251">
        <v>80</v>
      </c>
      <c r="H65" s="250">
        <f t="shared" si="31"/>
        <v>0</v>
      </c>
      <c r="I65" s="258">
        <f t="shared" si="32"/>
        <v>0</v>
      </c>
      <c r="J65" s="250">
        <f t="shared" si="33"/>
        <v>0</v>
      </c>
      <c r="K65" s="258">
        <f t="shared" si="34"/>
        <v>0</v>
      </c>
      <c r="L65" s="250">
        <f t="shared" si="35"/>
        <v>0</v>
      </c>
      <c r="M65" s="258">
        <f t="shared" si="36"/>
        <v>0</v>
      </c>
      <c r="N65" s="250">
        <f t="shared" si="37"/>
        <v>0</v>
      </c>
      <c r="O65" s="258">
        <f t="shared" si="38"/>
        <v>0</v>
      </c>
      <c r="P65" s="258">
        <f t="shared" si="22"/>
        <v>0</v>
      </c>
    </row>
    <row r="66" spans="1:18" s="254" customFormat="1">
      <c r="A66" s="63">
        <v>58</v>
      </c>
      <c r="B66" s="248" t="s">
        <v>739</v>
      </c>
      <c r="C66" s="249">
        <v>50</v>
      </c>
      <c r="D66" s="249">
        <v>70</v>
      </c>
      <c r="E66" s="249">
        <v>70</v>
      </c>
      <c r="F66" s="250">
        <f t="shared" si="21"/>
        <v>0</v>
      </c>
      <c r="G66" s="251">
        <v>200</v>
      </c>
      <c r="H66" s="250">
        <v>0</v>
      </c>
      <c r="I66" s="258">
        <f t="shared" si="32"/>
        <v>0</v>
      </c>
      <c r="J66" s="250">
        <v>0</v>
      </c>
      <c r="K66" s="258">
        <f t="shared" si="32"/>
        <v>0</v>
      </c>
      <c r="L66" s="250">
        <v>0</v>
      </c>
      <c r="M66" s="258">
        <f t="shared" si="32"/>
        <v>0</v>
      </c>
      <c r="N66" s="250">
        <v>0</v>
      </c>
      <c r="O66" s="258">
        <f t="shared" si="32"/>
        <v>0</v>
      </c>
      <c r="P66" s="258">
        <f t="shared" si="22"/>
        <v>0</v>
      </c>
    </row>
    <row r="67" spans="1:18" s="255" customFormat="1">
      <c r="A67" s="63">
        <v>59</v>
      </c>
      <c r="B67" s="248" t="s">
        <v>740</v>
      </c>
      <c r="C67" s="249">
        <v>12</v>
      </c>
      <c r="D67" s="249">
        <v>12</v>
      </c>
      <c r="E67" s="249">
        <v>0</v>
      </c>
      <c r="F67" s="250">
        <f t="shared" si="21"/>
        <v>12</v>
      </c>
      <c r="G67" s="251">
        <v>30</v>
      </c>
      <c r="H67" s="250">
        <f t="shared" si="31"/>
        <v>3</v>
      </c>
      <c r="I67" s="258">
        <f t="shared" si="32"/>
        <v>90</v>
      </c>
      <c r="J67" s="250">
        <f t="shared" si="33"/>
        <v>3</v>
      </c>
      <c r="K67" s="253">
        <f t="shared" si="34"/>
        <v>90</v>
      </c>
      <c r="L67" s="250">
        <f t="shared" si="35"/>
        <v>3</v>
      </c>
      <c r="M67" s="253">
        <f t="shared" si="36"/>
        <v>90</v>
      </c>
      <c r="N67" s="250">
        <f t="shared" si="37"/>
        <v>3</v>
      </c>
      <c r="O67" s="253">
        <f t="shared" si="38"/>
        <v>90</v>
      </c>
      <c r="P67" s="253">
        <f t="shared" si="22"/>
        <v>360</v>
      </c>
      <c r="Q67" s="254"/>
      <c r="R67" s="254"/>
    </row>
    <row r="68" spans="1:18" s="255" customFormat="1">
      <c r="A68" s="63">
        <v>60</v>
      </c>
      <c r="B68" s="248" t="s">
        <v>741</v>
      </c>
      <c r="C68" s="249">
        <v>12</v>
      </c>
      <c r="D68" s="249">
        <v>12</v>
      </c>
      <c r="E68" s="249">
        <v>0</v>
      </c>
      <c r="F68" s="250">
        <f t="shared" si="21"/>
        <v>12</v>
      </c>
      <c r="G68" s="251">
        <v>30</v>
      </c>
      <c r="H68" s="250">
        <f t="shared" si="31"/>
        <v>3</v>
      </c>
      <c r="I68" s="258">
        <f t="shared" si="32"/>
        <v>90</v>
      </c>
      <c r="J68" s="250">
        <f t="shared" si="33"/>
        <v>3</v>
      </c>
      <c r="K68" s="253">
        <f t="shared" si="34"/>
        <v>90</v>
      </c>
      <c r="L68" s="250">
        <f t="shared" si="35"/>
        <v>3</v>
      </c>
      <c r="M68" s="253">
        <f t="shared" si="36"/>
        <v>90</v>
      </c>
      <c r="N68" s="250">
        <f t="shared" si="37"/>
        <v>3</v>
      </c>
      <c r="O68" s="253">
        <f t="shared" si="38"/>
        <v>90</v>
      </c>
      <c r="P68" s="253">
        <f t="shared" si="22"/>
        <v>360</v>
      </c>
      <c r="Q68" s="254"/>
      <c r="R68" s="254"/>
    </row>
    <row r="69" spans="1:18" s="255" customFormat="1">
      <c r="A69" s="63">
        <v>61</v>
      </c>
      <c r="B69" s="248" t="s">
        <v>742</v>
      </c>
      <c r="C69" s="249">
        <v>12</v>
      </c>
      <c r="D69" s="249">
        <v>12</v>
      </c>
      <c r="E69" s="249">
        <v>0</v>
      </c>
      <c r="F69" s="250">
        <f t="shared" si="21"/>
        <v>12</v>
      </c>
      <c r="G69" s="251">
        <v>35</v>
      </c>
      <c r="H69" s="250">
        <f t="shared" si="31"/>
        <v>3</v>
      </c>
      <c r="I69" s="258">
        <f t="shared" si="32"/>
        <v>105</v>
      </c>
      <c r="J69" s="250">
        <f t="shared" si="33"/>
        <v>3</v>
      </c>
      <c r="K69" s="253">
        <f t="shared" si="34"/>
        <v>105</v>
      </c>
      <c r="L69" s="250">
        <f t="shared" si="35"/>
        <v>3</v>
      </c>
      <c r="M69" s="253">
        <f t="shared" si="36"/>
        <v>105</v>
      </c>
      <c r="N69" s="250">
        <f t="shared" si="37"/>
        <v>3</v>
      </c>
      <c r="O69" s="253">
        <f t="shared" si="38"/>
        <v>105</v>
      </c>
      <c r="P69" s="253">
        <f t="shared" si="22"/>
        <v>420</v>
      </c>
      <c r="Q69" s="254"/>
      <c r="R69" s="254"/>
    </row>
    <row r="70" spans="1:18" s="255" customFormat="1">
      <c r="A70" s="63">
        <v>62</v>
      </c>
      <c r="B70" s="248" t="s">
        <v>743</v>
      </c>
      <c r="C70" s="249">
        <v>12</v>
      </c>
      <c r="D70" s="249">
        <v>12</v>
      </c>
      <c r="E70" s="249">
        <v>0</v>
      </c>
      <c r="F70" s="250">
        <f t="shared" si="21"/>
        <v>12</v>
      </c>
      <c r="G70" s="251">
        <v>35</v>
      </c>
      <c r="H70" s="250">
        <f t="shared" si="31"/>
        <v>3</v>
      </c>
      <c r="I70" s="258">
        <f t="shared" si="32"/>
        <v>105</v>
      </c>
      <c r="J70" s="250">
        <f t="shared" si="33"/>
        <v>3</v>
      </c>
      <c r="K70" s="253">
        <f t="shared" si="34"/>
        <v>105</v>
      </c>
      <c r="L70" s="250">
        <f t="shared" si="35"/>
        <v>3</v>
      </c>
      <c r="M70" s="253">
        <f t="shared" si="36"/>
        <v>105</v>
      </c>
      <c r="N70" s="250">
        <f t="shared" si="37"/>
        <v>3</v>
      </c>
      <c r="O70" s="253">
        <f t="shared" si="38"/>
        <v>105</v>
      </c>
      <c r="P70" s="253">
        <f t="shared" si="22"/>
        <v>420</v>
      </c>
      <c r="Q70" s="254"/>
      <c r="R70" s="254"/>
    </row>
    <row r="71" spans="1:18" s="255" customFormat="1" ht="27" customHeight="1">
      <c r="A71" s="63">
        <v>63</v>
      </c>
      <c r="B71" s="248" t="s">
        <v>744</v>
      </c>
      <c r="C71" s="249">
        <v>12</v>
      </c>
      <c r="D71" s="249">
        <v>12</v>
      </c>
      <c r="E71" s="249">
        <v>0</v>
      </c>
      <c r="F71" s="250">
        <f t="shared" si="21"/>
        <v>12</v>
      </c>
      <c r="G71" s="251">
        <v>100</v>
      </c>
      <c r="H71" s="250">
        <f t="shared" si="31"/>
        <v>3</v>
      </c>
      <c r="I71" s="258">
        <f t="shared" si="32"/>
        <v>300</v>
      </c>
      <c r="J71" s="250">
        <f t="shared" si="33"/>
        <v>3</v>
      </c>
      <c r="K71" s="253">
        <f t="shared" si="34"/>
        <v>300</v>
      </c>
      <c r="L71" s="250">
        <f t="shared" si="35"/>
        <v>3</v>
      </c>
      <c r="M71" s="253">
        <f t="shared" si="36"/>
        <v>300</v>
      </c>
      <c r="N71" s="250">
        <f t="shared" si="37"/>
        <v>3</v>
      </c>
      <c r="O71" s="253">
        <f t="shared" si="38"/>
        <v>300</v>
      </c>
      <c r="P71" s="253">
        <f t="shared" si="22"/>
        <v>1200</v>
      </c>
      <c r="Q71" s="254"/>
      <c r="R71" s="254"/>
    </row>
    <row r="72" spans="1:18" s="255" customFormat="1">
      <c r="A72" s="284">
        <v>64</v>
      </c>
      <c r="B72" s="278" t="s">
        <v>745</v>
      </c>
      <c r="C72" s="279">
        <v>5</v>
      </c>
      <c r="D72" s="279">
        <v>5</v>
      </c>
      <c r="E72" s="279">
        <v>0</v>
      </c>
      <c r="F72" s="280">
        <f>D72-E72</f>
        <v>5</v>
      </c>
      <c r="G72" s="281">
        <v>100</v>
      </c>
      <c r="H72" s="250">
        <v>1</v>
      </c>
      <c r="I72" s="258">
        <f>G72*H72</f>
        <v>100</v>
      </c>
      <c r="J72" s="250">
        <v>2</v>
      </c>
      <c r="K72" s="253">
        <f t="shared" si="34"/>
        <v>200</v>
      </c>
      <c r="L72" s="250">
        <v>1</v>
      </c>
      <c r="M72" s="253">
        <f t="shared" si="36"/>
        <v>100</v>
      </c>
      <c r="N72" s="250">
        <v>1</v>
      </c>
      <c r="O72" s="253">
        <f t="shared" si="38"/>
        <v>100</v>
      </c>
      <c r="P72" s="282">
        <f>F72*G72</f>
        <v>500</v>
      </c>
      <c r="Q72" s="254"/>
      <c r="R72" s="254"/>
    </row>
    <row r="73" spans="1:18" s="255" customFormat="1">
      <c r="A73" s="63">
        <v>65</v>
      </c>
      <c r="B73" s="248" t="s">
        <v>746</v>
      </c>
      <c r="C73" s="249">
        <v>2</v>
      </c>
      <c r="D73" s="249">
        <v>2</v>
      </c>
      <c r="E73" s="249">
        <v>0</v>
      </c>
      <c r="F73" s="250">
        <f>D73-E73</f>
        <v>2</v>
      </c>
      <c r="G73" s="251">
        <v>100</v>
      </c>
      <c r="H73" s="250">
        <v>0</v>
      </c>
      <c r="I73" s="258">
        <f t="shared" ref="I73:O119" si="39">G73*H73</f>
        <v>0</v>
      </c>
      <c r="J73" s="250">
        <v>1</v>
      </c>
      <c r="K73" s="253">
        <f t="shared" si="34"/>
        <v>100</v>
      </c>
      <c r="L73" s="250">
        <v>0</v>
      </c>
      <c r="M73" s="258">
        <f t="shared" si="36"/>
        <v>0</v>
      </c>
      <c r="N73" s="250">
        <v>1</v>
      </c>
      <c r="O73" s="253">
        <f t="shared" si="38"/>
        <v>100</v>
      </c>
      <c r="P73" s="253">
        <f>F73*G73</f>
        <v>200</v>
      </c>
      <c r="Q73" s="254"/>
      <c r="R73" s="254"/>
    </row>
    <row r="74" spans="1:18" s="255" customFormat="1">
      <c r="A74" s="63">
        <v>66</v>
      </c>
      <c r="B74" s="248" t="s">
        <v>747</v>
      </c>
      <c r="C74" s="249">
        <v>5760</v>
      </c>
      <c r="D74" s="249">
        <v>8000</v>
      </c>
      <c r="E74" s="249">
        <v>2304</v>
      </c>
      <c r="F74" s="250">
        <f>D74-E74</f>
        <v>5696</v>
      </c>
      <c r="G74" s="251">
        <v>22</v>
      </c>
      <c r="H74" s="250">
        <f>F74/4</f>
        <v>1424</v>
      </c>
      <c r="I74" s="253">
        <f t="shared" si="39"/>
        <v>31328</v>
      </c>
      <c r="J74" s="250">
        <f t="shared" ref="J74:J91" si="40">F74/4</f>
        <v>1424</v>
      </c>
      <c r="K74" s="253">
        <f t="shared" si="34"/>
        <v>31328</v>
      </c>
      <c r="L74" s="250">
        <f t="shared" ref="L74:L91" si="41">F74/4</f>
        <v>1424</v>
      </c>
      <c r="M74" s="253">
        <f t="shared" si="36"/>
        <v>31328</v>
      </c>
      <c r="N74" s="250">
        <f t="shared" ref="N74:N91" si="42">F74/4</f>
        <v>1424</v>
      </c>
      <c r="O74" s="253">
        <f t="shared" si="38"/>
        <v>31328</v>
      </c>
      <c r="P74" s="253">
        <f>F74*G74</f>
        <v>125312</v>
      </c>
      <c r="Q74" s="254"/>
      <c r="R74" s="254"/>
    </row>
    <row r="75" spans="1:18" s="255" customFormat="1">
      <c r="A75" s="63"/>
      <c r="B75" s="283" t="s">
        <v>748</v>
      </c>
      <c r="C75" s="249"/>
      <c r="D75" s="249"/>
      <c r="E75" s="249"/>
      <c r="F75" s="249"/>
      <c r="G75" s="251"/>
      <c r="H75" s="250"/>
      <c r="I75" s="258"/>
      <c r="J75" s="250"/>
      <c r="K75" s="253"/>
      <c r="L75" s="250"/>
      <c r="M75" s="253"/>
      <c r="N75" s="250"/>
      <c r="O75" s="253"/>
      <c r="P75" s="253"/>
      <c r="Q75" s="254"/>
      <c r="R75" s="254"/>
    </row>
    <row r="76" spans="1:18" s="255" customFormat="1">
      <c r="A76" s="63">
        <v>67</v>
      </c>
      <c r="B76" s="248" t="s">
        <v>749</v>
      </c>
      <c r="C76" s="249">
        <v>900</v>
      </c>
      <c r="D76" s="249">
        <v>1000</v>
      </c>
      <c r="E76" s="249">
        <v>300</v>
      </c>
      <c r="F76" s="250">
        <f t="shared" ref="F76:F98" si="43">D76-E76</f>
        <v>700</v>
      </c>
      <c r="G76" s="251">
        <v>15</v>
      </c>
      <c r="H76" s="250">
        <f t="shared" ref="H76:H91" si="44">F76/4</f>
        <v>175</v>
      </c>
      <c r="I76" s="253">
        <f t="shared" si="39"/>
        <v>2625</v>
      </c>
      <c r="J76" s="250">
        <f t="shared" si="40"/>
        <v>175</v>
      </c>
      <c r="K76" s="253">
        <f t="shared" si="34"/>
        <v>2625</v>
      </c>
      <c r="L76" s="250">
        <f t="shared" si="41"/>
        <v>175</v>
      </c>
      <c r="M76" s="253">
        <f t="shared" si="36"/>
        <v>2625</v>
      </c>
      <c r="N76" s="250">
        <f t="shared" si="42"/>
        <v>175</v>
      </c>
      <c r="O76" s="253">
        <f t="shared" si="38"/>
        <v>2625</v>
      </c>
      <c r="P76" s="253">
        <f t="shared" ref="P76:P98" si="45">F76*G76</f>
        <v>10500</v>
      </c>
      <c r="Q76" s="254"/>
      <c r="R76" s="254"/>
    </row>
    <row r="77" spans="1:18" s="255" customFormat="1">
      <c r="A77" s="63">
        <v>68</v>
      </c>
      <c r="B77" s="248" t="s">
        <v>750</v>
      </c>
      <c r="C77" s="249">
        <v>47500</v>
      </c>
      <c r="D77" s="249">
        <v>50000</v>
      </c>
      <c r="E77" s="249">
        <v>6500</v>
      </c>
      <c r="F77" s="250">
        <f t="shared" si="43"/>
        <v>43500</v>
      </c>
      <c r="G77" s="251">
        <v>2</v>
      </c>
      <c r="H77" s="250">
        <f>F77/4</f>
        <v>10875</v>
      </c>
      <c r="I77" s="253">
        <f t="shared" si="39"/>
        <v>21750</v>
      </c>
      <c r="J77" s="250">
        <f t="shared" si="40"/>
        <v>10875</v>
      </c>
      <c r="K77" s="253">
        <f t="shared" si="34"/>
        <v>21750</v>
      </c>
      <c r="L77" s="250">
        <f t="shared" si="41"/>
        <v>10875</v>
      </c>
      <c r="M77" s="253">
        <f t="shared" si="36"/>
        <v>21750</v>
      </c>
      <c r="N77" s="250">
        <f t="shared" si="42"/>
        <v>10875</v>
      </c>
      <c r="O77" s="253">
        <f t="shared" si="38"/>
        <v>21750</v>
      </c>
      <c r="P77" s="253">
        <f t="shared" si="45"/>
        <v>87000</v>
      </c>
      <c r="Q77" s="254"/>
      <c r="R77" s="254"/>
    </row>
    <row r="78" spans="1:18" s="255" customFormat="1">
      <c r="A78" s="63">
        <v>69</v>
      </c>
      <c r="B78" s="248" t="s">
        <v>751</v>
      </c>
      <c r="C78" s="249">
        <v>35200</v>
      </c>
      <c r="D78" s="249">
        <v>40000</v>
      </c>
      <c r="E78" s="249">
        <v>7000</v>
      </c>
      <c r="F78" s="250">
        <f t="shared" si="43"/>
        <v>33000</v>
      </c>
      <c r="G78" s="251">
        <v>35</v>
      </c>
      <c r="H78" s="250">
        <f t="shared" si="44"/>
        <v>8250</v>
      </c>
      <c r="I78" s="258">
        <f t="shared" si="39"/>
        <v>288750</v>
      </c>
      <c r="J78" s="250">
        <f t="shared" si="40"/>
        <v>8250</v>
      </c>
      <c r="K78" s="258">
        <v>288750</v>
      </c>
      <c r="L78" s="250">
        <f t="shared" si="41"/>
        <v>8250</v>
      </c>
      <c r="M78" s="258">
        <v>288750</v>
      </c>
      <c r="N78" s="250">
        <f t="shared" si="42"/>
        <v>8250</v>
      </c>
      <c r="O78" s="258">
        <v>288750</v>
      </c>
      <c r="P78" s="253">
        <f t="shared" si="45"/>
        <v>1155000</v>
      </c>
      <c r="Q78" s="254"/>
      <c r="R78" s="254"/>
    </row>
    <row r="79" spans="1:18" s="255" customFormat="1">
      <c r="A79" s="63">
        <v>70</v>
      </c>
      <c r="B79" s="254" t="s">
        <v>752</v>
      </c>
      <c r="C79" s="249">
        <v>3300</v>
      </c>
      <c r="D79" s="249">
        <v>3500</v>
      </c>
      <c r="E79" s="249">
        <v>400</v>
      </c>
      <c r="F79" s="250">
        <f t="shared" si="43"/>
        <v>3100</v>
      </c>
      <c r="G79" s="251">
        <v>3.3</v>
      </c>
      <c r="H79" s="250">
        <f t="shared" si="44"/>
        <v>775</v>
      </c>
      <c r="I79" s="253">
        <f t="shared" si="39"/>
        <v>2557.5</v>
      </c>
      <c r="J79" s="250">
        <f t="shared" si="40"/>
        <v>775</v>
      </c>
      <c r="K79" s="253">
        <f t="shared" si="34"/>
        <v>2557.5</v>
      </c>
      <c r="L79" s="250">
        <f t="shared" si="41"/>
        <v>775</v>
      </c>
      <c r="M79" s="253">
        <f t="shared" si="36"/>
        <v>2557.5</v>
      </c>
      <c r="N79" s="250">
        <f t="shared" si="42"/>
        <v>775</v>
      </c>
      <c r="O79" s="253">
        <f t="shared" si="38"/>
        <v>2557.5</v>
      </c>
      <c r="P79" s="253">
        <f t="shared" si="45"/>
        <v>10230</v>
      </c>
      <c r="Q79" s="254"/>
      <c r="R79" s="254"/>
    </row>
    <row r="80" spans="1:18" s="255" customFormat="1">
      <c r="A80" s="63">
        <v>71</v>
      </c>
      <c r="B80" s="254" t="s">
        <v>753</v>
      </c>
      <c r="C80" s="249">
        <v>2900</v>
      </c>
      <c r="D80" s="249">
        <v>3500</v>
      </c>
      <c r="E80" s="249">
        <v>600</v>
      </c>
      <c r="F80" s="250">
        <f t="shared" si="43"/>
        <v>2900</v>
      </c>
      <c r="G80" s="251">
        <v>5</v>
      </c>
      <c r="H80" s="250">
        <f t="shared" si="44"/>
        <v>725</v>
      </c>
      <c r="I80" s="253">
        <f t="shared" si="39"/>
        <v>3625</v>
      </c>
      <c r="J80" s="250">
        <f t="shared" si="40"/>
        <v>725</v>
      </c>
      <c r="K80" s="253">
        <f t="shared" si="34"/>
        <v>3625</v>
      </c>
      <c r="L80" s="250">
        <f t="shared" si="41"/>
        <v>725</v>
      </c>
      <c r="M80" s="253">
        <f t="shared" si="36"/>
        <v>3625</v>
      </c>
      <c r="N80" s="250">
        <f t="shared" si="42"/>
        <v>725</v>
      </c>
      <c r="O80" s="253">
        <f t="shared" si="38"/>
        <v>3625</v>
      </c>
      <c r="P80" s="253">
        <f t="shared" si="45"/>
        <v>14500</v>
      </c>
      <c r="Q80" s="254"/>
      <c r="R80" s="254"/>
    </row>
    <row r="81" spans="1:18" s="255" customFormat="1">
      <c r="A81" s="63">
        <v>72</v>
      </c>
      <c r="B81" s="248" t="s">
        <v>754</v>
      </c>
      <c r="C81" s="249">
        <v>19500</v>
      </c>
      <c r="D81" s="249">
        <v>20000</v>
      </c>
      <c r="E81" s="249">
        <v>6500</v>
      </c>
      <c r="F81" s="250">
        <f t="shared" si="43"/>
        <v>13500</v>
      </c>
      <c r="G81" s="251">
        <v>1.7</v>
      </c>
      <c r="H81" s="250">
        <f t="shared" si="44"/>
        <v>3375</v>
      </c>
      <c r="I81" s="253">
        <f t="shared" si="39"/>
        <v>5737.5</v>
      </c>
      <c r="J81" s="250">
        <f t="shared" si="40"/>
        <v>3375</v>
      </c>
      <c r="K81" s="253">
        <f t="shared" si="34"/>
        <v>5737.5</v>
      </c>
      <c r="L81" s="250">
        <f t="shared" si="41"/>
        <v>3375</v>
      </c>
      <c r="M81" s="253">
        <f t="shared" si="36"/>
        <v>5737.5</v>
      </c>
      <c r="N81" s="250">
        <f t="shared" si="42"/>
        <v>3375</v>
      </c>
      <c r="O81" s="253">
        <f t="shared" si="38"/>
        <v>5737.5</v>
      </c>
      <c r="P81" s="253">
        <f t="shared" si="45"/>
        <v>22950</v>
      </c>
      <c r="Q81" s="254"/>
      <c r="R81" s="254"/>
    </row>
    <row r="82" spans="1:18" s="255" customFormat="1">
      <c r="A82" s="63">
        <v>73</v>
      </c>
      <c r="B82" s="254" t="s">
        <v>755</v>
      </c>
      <c r="C82" s="249">
        <v>3000</v>
      </c>
      <c r="D82" s="249">
        <v>5000</v>
      </c>
      <c r="E82" s="249">
        <v>800</v>
      </c>
      <c r="F82" s="250">
        <f t="shared" si="43"/>
        <v>4200</v>
      </c>
      <c r="G82" s="251">
        <v>2</v>
      </c>
      <c r="H82" s="250">
        <f t="shared" si="44"/>
        <v>1050</v>
      </c>
      <c r="I82" s="253">
        <f t="shared" si="39"/>
        <v>2100</v>
      </c>
      <c r="J82" s="250">
        <f t="shared" si="40"/>
        <v>1050</v>
      </c>
      <c r="K82" s="253">
        <f t="shared" si="34"/>
        <v>2100</v>
      </c>
      <c r="L82" s="250">
        <f t="shared" si="41"/>
        <v>1050</v>
      </c>
      <c r="M82" s="253">
        <f t="shared" si="36"/>
        <v>2100</v>
      </c>
      <c r="N82" s="250">
        <f t="shared" si="42"/>
        <v>1050</v>
      </c>
      <c r="O82" s="253">
        <f t="shared" si="38"/>
        <v>2100</v>
      </c>
      <c r="P82" s="253">
        <f t="shared" si="45"/>
        <v>8400</v>
      </c>
      <c r="Q82" s="254"/>
      <c r="R82" s="254"/>
    </row>
    <row r="83" spans="1:18" s="255" customFormat="1">
      <c r="A83" s="63">
        <v>74</v>
      </c>
      <c r="B83" s="248" t="s">
        <v>756</v>
      </c>
      <c r="C83" s="249">
        <v>11400</v>
      </c>
      <c r="D83" s="249">
        <v>12000</v>
      </c>
      <c r="E83" s="249">
        <v>1307</v>
      </c>
      <c r="F83" s="250">
        <v>10693</v>
      </c>
      <c r="G83" s="251">
        <v>5</v>
      </c>
      <c r="H83" s="250">
        <v>2673</v>
      </c>
      <c r="I83" s="253">
        <f t="shared" si="39"/>
        <v>13365</v>
      </c>
      <c r="J83" s="250">
        <v>2673</v>
      </c>
      <c r="K83" s="253">
        <f t="shared" si="34"/>
        <v>13365</v>
      </c>
      <c r="L83" s="250">
        <v>2674</v>
      </c>
      <c r="M83" s="253">
        <f t="shared" si="36"/>
        <v>13370</v>
      </c>
      <c r="N83" s="250">
        <v>2673</v>
      </c>
      <c r="O83" s="253">
        <f t="shared" si="38"/>
        <v>13365</v>
      </c>
      <c r="P83" s="253">
        <f t="shared" si="45"/>
        <v>53465</v>
      </c>
      <c r="Q83" s="254"/>
      <c r="R83" s="254"/>
    </row>
    <row r="84" spans="1:18" s="255" customFormat="1">
      <c r="A84" s="63">
        <v>75</v>
      </c>
      <c r="B84" s="248" t="s">
        <v>757</v>
      </c>
      <c r="C84" s="249">
        <v>15900</v>
      </c>
      <c r="D84" s="249">
        <v>17000</v>
      </c>
      <c r="E84" s="249">
        <v>2000</v>
      </c>
      <c r="F84" s="250">
        <f t="shared" si="43"/>
        <v>15000</v>
      </c>
      <c r="G84" s="251">
        <v>2</v>
      </c>
      <c r="H84" s="250">
        <f t="shared" si="44"/>
        <v>3750</v>
      </c>
      <c r="I84" s="253">
        <f t="shared" si="39"/>
        <v>7500</v>
      </c>
      <c r="J84" s="250">
        <f t="shared" si="40"/>
        <v>3750</v>
      </c>
      <c r="K84" s="253">
        <f t="shared" si="34"/>
        <v>7500</v>
      </c>
      <c r="L84" s="250">
        <f t="shared" si="41"/>
        <v>3750</v>
      </c>
      <c r="M84" s="253">
        <f t="shared" si="36"/>
        <v>7500</v>
      </c>
      <c r="N84" s="250">
        <f t="shared" si="42"/>
        <v>3750</v>
      </c>
      <c r="O84" s="253">
        <f t="shared" si="38"/>
        <v>7500</v>
      </c>
      <c r="P84" s="253">
        <f t="shared" si="45"/>
        <v>30000</v>
      </c>
      <c r="Q84" s="254"/>
      <c r="R84" s="254"/>
    </row>
    <row r="85" spans="1:18" s="255" customFormat="1">
      <c r="A85" s="63">
        <v>76</v>
      </c>
      <c r="B85" s="248" t="s">
        <v>758</v>
      </c>
      <c r="C85" s="249">
        <v>13</v>
      </c>
      <c r="D85" s="249">
        <v>15</v>
      </c>
      <c r="E85" s="249">
        <v>7</v>
      </c>
      <c r="F85" s="250">
        <f t="shared" si="43"/>
        <v>8</v>
      </c>
      <c r="G85" s="251">
        <v>580</v>
      </c>
      <c r="H85" s="250">
        <f t="shared" si="44"/>
        <v>2</v>
      </c>
      <c r="I85" s="253">
        <f t="shared" si="39"/>
        <v>1160</v>
      </c>
      <c r="J85" s="250">
        <f t="shared" si="40"/>
        <v>2</v>
      </c>
      <c r="K85" s="253">
        <f t="shared" si="34"/>
        <v>1160</v>
      </c>
      <c r="L85" s="250">
        <f t="shared" si="41"/>
        <v>2</v>
      </c>
      <c r="M85" s="253">
        <f t="shared" si="36"/>
        <v>1160</v>
      </c>
      <c r="N85" s="250">
        <f t="shared" si="42"/>
        <v>2</v>
      </c>
      <c r="O85" s="253">
        <f t="shared" si="38"/>
        <v>1160</v>
      </c>
      <c r="P85" s="253">
        <f t="shared" si="45"/>
        <v>4640</v>
      </c>
      <c r="Q85" s="254"/>
      <c r="R85" s="254"/>
    </row>
    <row r="86" spans="1:18" s="255" customFormat="1">
      <c r="A86" s="63">
        <v>77</v>
      </c>
      <c r="B86" s="248" t="s">
        <v>759</v>
      </c>
      <c r="C86" s="249">
        <v>6</v>
      </c>
      <c r="D86" s="249">
        <v>8</v>
      </c>
      <c r="E86" s="249">
        <v>10</v>
      </c>
      <c r="F86" s="250">
        <v>0</v>
      </c>
      <c r="G86" s="251">
        <v>500</v>
      </c>
      <c r="H86" s="250">
        <v>0</v>
      </c>
      <c r="I86" s="258">
        <f t="shared" si="39"/>
        <v>0</v>
      </c>
      <c r="J86" s="250">
        <v>0</v>
      </c>
      <c r="K86" s="258">
        <f t="shared" si="34"/>
        <v>0</v>
      </c>
      <c r="L86" s="250">
        <v>0</v>
      </c>
      <c r="M86" s="258">
        <f t="shared" si="36"/>
        <v>0</v>
      </c>
      <c r="N86" s="250">
        <v>0</v>
      </c>
      <c r="O86" s="258">
        <f t="shared" si="38"/>
        <v>0</v>
      </c>
      <c r="P86" s="258">
        <f t="shared" si="45"/>
        <v>0</v>
      </c>
      <c r="Q86" s="254"/>
      <c r="R86" s="254"/>
    </row>
    <row r="87" spans="1:18" s="255" customFormat="1">
      <c r="A87" s="63">
        <v>78</v>
      </c>
      <c r="B87" s="248" t="s">
        <v>760</v>
      </c>
      <c r="C87" s="249">
        <v>1</v>
      </c>
      <c r="D87" s="249">
        <v>1</v>
      </c>
      <c r="E87" s="249">
        <v>0</v>
      </c>
      <c r="F87" s="250">
        <f t="shared" si="43"/>
        <v>1</v>
      </c>
      <c r="G87" s="251">
        <v>750</v>
      </c>
      <c r="H87" s="250">
        <v>0</v>
      </c>
      <c r="I87" s="258">
        <f t="shared" si="39"/>
        <v>0</v>
      </c>
      <c r="J87" s="250">
        <v>0</v>
      </c>
      <c r="K87" s="258">
        <f t="shared" si="34"/>
        <v>0</v>
      </c>
      <c r="L87" s="250">
        <v>1</v>
      </c>
      <c r="M87" s="253">
        <f t="shared" si="36"/>
        <v>750</v>
      </c>
      <c r="N87" s="250">
        <v>0</v>
      </c>
      <c r="O87" s="258">
        <f t="shared" si="34"/>
        <v>0</v>
      </c>
      <c r="P87" s="253">
        <f t="shared" si="45"/>
        <v>750</v>
      </c>
      <c r="Q87" s="254"/>
      <c r="R87" s="254"/>
    </row>
    <row r="88" spans="1:18" s="255" customFormat="1">
      <c r="A88" s="63">
        <v>79</v>
      </c>
      <c r="B88" s="248" t="s">
        <v>761</v>
      </c>
      <c r="C88" s="249">
        <v>3</v>
      </c>
      <c r="D88" s="249">
        <v>5</v>
      </c>
      <c r="E88" s="249">
        <v>5</v>
      </c>
      <c r="F88" s="250">
        <f t="shared" si="43"/>
        <v>0</v>
      </c>
      <c r="G88" s="259">
        <v>33500</v>
      </c>
      <c r="H88" s="250">
        <v>0</v>
      </c>
      <c r="I88" s="258">
        <f t="shared" si="39"/>
        <v>0</v>
      </c>
      <c r="J88" s="250">
        <v>0</v>
      </c>
      <c r="K88" s="258">
        <f t="shared" ref="J88:O109" si="46">G88*J88</f>
        <v>0</v>
      </c>
      <c r="L88" s="250">
        <v>0</v>
      </c>
      <c r="M88" s="258">
        <f t="shared" si="46"/>
        <v>0</v>
      </c>
      <c r="N88" s="250">
        <v>0</v>
      </c>
      <c r="O88" s="258">
        <f t="shared" si="46"/>
        <v>0</v>
      </c>
      <c r="P88" s="258">
        <f t="shared" si="45"/>
        <v>0</v>
      </c>
      <c r="Q88" s="254"/>
      <c r="R88" s="254"/>
    </row>
    <row r="89" spans="1:18" s="255" customFormat="1">
      <c r="A89" s="63">
        <v>80</v>
      </c>
      <c r="B89" s="248" t="s">
        <v>762</v>
      </c>
      <c r="C89" s="249">
        <v>4</v>
      </c>
      <c r="D89" s="249">
        <v>5</v>
      </c>
      <c r="E89" s="249">
        <v>1</v>
      </c>
      <c r="F89" s="250">
        <f t="shared" si="43"/>
        <v>4</v>
      </c>
      <c r="G89" s="251">
        <v>1400</v>
      </c>
      <c r="H89" s="250">
        <f t="shared" si="44"/>
        <v>1</v>
      </c>
      <c r="I89" s="253">
        <f t="shared" si="39"/>
        <v>1400</v>
      </c>
      <c r="J89" s="250">
        <f t="shared" si="40"/>
        <v>1</v>
      </c>
      <c r="K89" s="253">
        <f t="shared" si="46"/>
        <v>1400</v>
      </c>
      <c r="L89" s="250">
        <f t="shared" si="41"/>
        <v>1</v>
      </c>
      <c r="M89" s="253">
        <f t="shared" si="36"/>
        <v>1400</v>
      </c>
      <c r="N89" s="250">
        <f t="shared" si="42"/>
        <v>1</v>
      </c>
      <c r="O89" s="253">
        <f t="shared" si="38"/>
        <v>1400</v>
      </c>
      <c r="P89" s="253">
        <f t="shared" si="45"/>
        <v>5600</v>
      </c>
      <c r="Q89" s="254"/>
      <c r="R89" s="254"/>
    </row>
    <row r="90" spans="1:18" s="255" customFormat="1">
      <c r="A90" s="63">
        <v>81</v>
      </c>
      <c r="B90" s="248" t="s">
        <v>763</v>
      </c>
      <c r="C90" s="249">
        <v>10</v>
      </c>
      <c r="D90" s="249">
        <v>12</v>
      </c>
      <c r="E90" s="249">
        <v>1</v>
      </c>
      <c r="F90" s="250">
        <f t="shared" si="43"/>
        <v>11</v>
      </c>
      <c r="G90" s="251">
        <v>5500</v>
      </c>
      <c r="H90" s="250">
        <v>2</v>
      </c>
      <c r="I90" s="253">
        <f t="shared" si="39"/>
        <v>11000</v>
      </c>
      <c r="J90" s="250">
        <v>3</v>
      </c>
      <c r="K90" s="253">
        <f t="shared" si="46"/>
        <v>16500</v>
      </c>
      <c r="L90" s="250">
        <v>3</v>
      </c>
      <c r="M90" s="253">
        <f t="shared" si="36"/>
        <v>16500</v>
      </c>
      <c r="N90" s="250">
        <v>3</v>
      </c>
      <c r="O90" s="253">
        <f t="shared" si="38"/>
        <v>16500</v>
      </c>
      <c r="P90" s="253">
        <f t="shared" si="45"/>
        <v>60500</v>
      </c>
      <c r="Q90" s="254"/>
      <c r="R90" s="254"/>
    </row>
    <row r="91" spans="1:18" s="255" customFormat="1">
      <c r="A91" s="63">
        <v>82</v>
      </c>
      <c r="B91" s="248" t="s">
        <v>764</v>
      </c>
      <c r="C91" s="249">
        <v>10</v>
      </c>
      <c r="D91" s="249">
        <v>12</v>
      </c>
      <c r="E91" s="249">
        <v>0</v>
      </c>
      <c r="F91" s="250">
        <f t="shared" si="43"/>
        <v>12</v>
      </c>
      <c r="G91" s="251">
        <v>2200</v>
      </c>
      <c r="H91" s="250">
        <f t="shared" si="44"/>
        <v>3</v>
      </c>
      <c r="I91" s="253">
        <f t="shared" si="39"/>
        <v>6600</v>
      </c>
      <c r="J91" s="250">
        <f t="shared" si="40"/>
        <v>3</v>
      </c>
      <c r="K91" s="253">
        <f t="shared" si="46"/>
        <v>6600</v>
      </c>
      <c r="L91" s="250">
        <f t="shared" si="41"/>
        <v>3</v>
      </c>
      <c r="M91" s="253">
        <f t="shared" si="36"/>
        <v>6600</v>
      </c>
      <c r="N91" s="250">
        <f t="shared" si="42"/>
        <v>3</v>
      </c>
      <c r="O91" s="253">
        <f t="shared" si="38"/>
        <v>6600</v>
      </c>
      <c r="P91" s="253">
        <f t="shared" si="45"/>
        <v>26400</v>
      </c>
      <c r="Q91" s="254"/>
      <c r="R91" s="254"/>
    </row>
    <row r="92" spans="1:18" s="255" customFormat="1">
      <c r="A92" s="63">
        <v>83</v>
      </c>
      <c r="B92" s="248" t="s">
        <v>765</v>
      </c>
      <c r="C92" s="249">
        <v>5</v>
      </c>
      <c r="D92" s="249">
        <v>8</v>
      </c>
      <c r="E92" s="249">
        <v>2</v>
      </c>
      <c r="F92" s="250">
        <f t="shared" si="43"/>
        <v>6</v>
      </c>
      <c r="G92" s="251">
        <v>1650</v>
      </c>
      <c r="H92" s="250">
        <v>1</v>
      </c>
      <c r="I92" s="253">
        <f t="shared" si="39"/>
        <v>1650</v>
      </c>
      <c r="J92" s="250">
        <v>1</v>
      </c>
      <c r="K92" s="253">
        <f t="shared" si="46"/>
        <v>1650</v>
      </c>
      <c r="L92" s="250">
        <v>2</v>
      </c>
      <c r="M92" s="253">
        <f t="shared" si="36"/>
        <v>3300</v>
      </c>
      <c r="N92" s="250">
        <v>2</v>
      </c>
      <c r="O92" s="253">
        <f t="shared" si="38"/>
        <v>3300</v>
      </c>
      <c r="P92" s="253">
        <f t="shared" si="45"/>
        <v>9900</v>
      </c>
      <c r="Q92" s="254"/>
      <c r="R92" s="254"/>
    </row>
    <row r="93" spans="1:18" s="255" customFormat="1">
      <c r="A93" s="63">
        <v>84</v>
      </c>
      <c r="B93" s="248" t="s">
        <v>766</v>
      </c>
      <c r="C93" s="249">
        <v>1</v>
      </c>
      <c r="D93" s="249">
        <v>1</v>
      </c>
      <c r="E93" s="249">
        <v>0</v>
      </c>
      <c r="F93" s="250">
        <f t="shared" si="43"/>
        <v>1</v>
      </c>
      <c r="G93" s="251">
        <v>1000</v>
      </c>
      <c r="H93" s="250">
        <v>0</v>
      </c>
      <c r="I93" s="258">
        <f t="shared" si="39"/>
        <v>0</v>
      </c>
      <c r="J93" s="250">
        <f t="shared" si="46"/>
        <v>0</v>
      </c>
      <c r="K93" s="258">
        <f t="shared" si="46"/>
        <v>0</v>
      </c>
      <c r="L93" s="250">
        <v>1</v>
      </c>
      <c r="M93" s="253">
        <f t="shared" si="36"/>
        <v>1000</v>
      </c>
      <c r="N93" s="250">
        <f t="shared" si="46"/>
        <v>0</v>
      </c>
      <c r="O93" s="258">
        <f t="shared" si="46"/>
        <v>0</v>
      </c>
      <c r="P93" s="253">
        <f t="shared" si="45"/>
        <v>1000</v>
      </c>
      <c r="Q93" s="254"/>
      <c r="R93" s="254"/>
    </row>
    <row r="94" spans="1:18" s="255" customFormat="1" ht="19.5" customHeight="1">
      <c r="A94" s="63">
        <v>85</v>
      </c>
      <c r="B94" s="248" t="s">
        <v>767</v>
      </c>
      <c r="C94" s="249">
        <v>1</v>
      </c>
      <c r="D94" s="249">
        <v>1</v>
      </c>
      <c r="E94" s="249">
        <v>0</v>
      </c>
      <c r="F94" s="250">
        <f t="shared" si="43"/>
        <v>1</v>
      </c>
      <c r="G94" s="251">
        <v>2500</v>
      </c>
      <c r="H94" s="250">
        <v>0</v>
      </c>
      <c r="I94" s="258">
        <f t="shared" si="39"/>
        <v>0</v>
      </c>
      <c r="J94" s="250">
        <f t="shared" si="46"/>
        <v>0</v>
      </c>
      <c r="K94" s="258">
        <f t="shared" si="46"/>
        <v>0</v>
      </c>
      <c r="L94" s="250">
        <v>1</v>
      </c>
      <c r="M94" s="253">
        <f t="shared" si="36"/>
        <v>2500</v>
      </c>
      <c r="N94" s="250">
        <f t="shared" si="46"/>
        <v>0</v>
      </c>
      <c r="O94" s="258">
        <f t="shared" si="46"/>
        <v>0</v>
      </c>
      <c r="P94" s="253">
        <f t="shared" si="45"/>
        <v>2500</v>
      </c>
      <c r="Q94" s="254"/>
      <c r="R94" s="254"/>
    </row>
    <row r="95" spans="1:18" s="255" customFormat="1">
      <c r="A95" s="284">
        <v>86</v>
      </c>
      <c r="B95" s="278" t="s">
        <v>768</v>
      </c>
      <c r="C95" s="279">
        <v>1</v>
      </c>
      <c r="D95" s="279">
        <v>1</v>
      </c>
      <c r="E95" s="279">
        <v>0</v>
      </c>
      <c r="F95" s="280">
        <f t="shared" si="43"/>
        <v>1</v>
      </c>
      <c r="G95" s="281">
        <v>2000</v>
      </c>
      <c r="H95" s="250">
        <v>0</v>
      </c>
      <c r="I95" s="285">
        <f t="shared" si="39"/>
        <v>0</v>
      </c>
      <c r="J95" s="250">
        <v>0</v>
      </c>
      <c r="K95" s="285">
        <f t="shared" si="46"/>
        <v>0</v>
      </c>
      <c r="L95" s="250">
        <v>1</v>
      </c>
      <c r="M95" s="286">
        <f t="shared" si="36"/>
        <v>2000</v>
      </c>
      <c r="N95" s="250">
        <v>0</v>
      </c>
      <c r="O95" s="285">
        <f t="shared" si="46"/>
        <v>0</v>
      </c>
      <c r="P95" s="282">
        <f t="shared" si="45"/>
        <v>2000</v>
      </c>
      <c r="Q95" s="254"/>
      <c r="R95" s="254"/>
    </row>
    <row r="96" spans="1:18" s="255" customFormat="1">
      <c r="A96" s="63">
        <v>87</v>
      </c>
      <c r="B96" s="248" t="s">
        <v>769</v>
      </c>
      <c r="C96" s="249">
        <v>2</v>
      </c>
      <c r="D96" s="249">
        <v>3</v>
      </c>
      <c r="E96" s="249">
        <v>0</v>
      </c>
      <c r="F96" s="250">
        <f t="shared" si="43"/>
        <v>3</v>
      </c>
      <c r="G96" s="251">
        <v>3000</v>
      </c>
      <c r="H96" s="250">
        <v>0</v>
      </c>
      <c r="I96" s="285">
        <f t="shared" si="39"/>
        <v>0</v>
      </c>
      <c r="J96" s="250">
        <v>1</v>
      </c>
      <c r="K96" s="286">
        <f t="shared" si="46"/>
        <v>3000</v>
      </c>
      <c r="L96" s="250">
        <v>1</v>
      </c>
      <c r="M96" s="286">
        <f t="shared" si="36"/>
        <v>3000</v>
      </c>
      <c r="N96" s="250">
        <v>1</v>
      </c>
      <c r="O96" s="286">
        <f t="shared" ref="O96:O114" si="47">G96*N96</f>
        <v>3000</v>
      </c>
      <c r="P96" s="253">
        <f t="shared" si="45"/>
        <v>9000</v>
      </c>
      <c r="Q96" s="254"/>
      <c r="R96" s="254"/>
    </row>
    <row r="97" spans="1:18" s="255" customFormat="1">
      <c r="A97" s="63">
        <v>88</v>
      </c>
      <c r="B97" s="287" t="s">
        <v>770</v>
      </c>
      <c r="C97" s="249">
        <v>25</v>
      </c>
      <c r="D97" s="249">
        <v>30</v>
      </c>
      <c r="E97" s="249">
        <v>6</v>
      </c>
      <c r="F97" s="250">
        <v>24</v>
      </c>
      <c r="G97" s="251">
        <v>225</v>
      </c>
      <c r="H97" s="250">
        <v>5</v>
      </c>
      <c r="I97" s="286">
        <f t="shared" si="39"/>
        <v>1125</v>
      </c>
      <c r="J97" s="250">
        <v>6</v>
      </c>
      <c r="K97" s="286">
        <f t="shared" si="46"/>
        <v>1350</v>
      </c>
      <c r="L97" s="250">
        <v>6</v>
      </c>
      <c r="M97" s="286">
        <f t="shared" si="36"/>
        <v>1350</v>
      </c>
      <c r="N97" s="250">
        <v>7</v>
      </c>
      <c r="O97" s="286">
        <f t="shared" si="47"/>
        <v>1575</v>
      </c>
      <c r="P97" s="253">
        <f t="shared" si="45"/>
        <v>5400</v>
      </c>
      <c r="Q97" s="254"/>
      <c r="R97" s="254"/>
    </row>
    <row r="98" spans="1:18" s="255" customFormat="1">
      <c r="A98" s="63">
        <v>89</v>
      </c>
      <c r="B98" s="287" t="s">
        <v>771</v>
      </c>
      <c r="C98" s="249">
        <v>1</v>
      </c>
      <c r="D98" s="249">
        <v>2</v>
      </c>
      <c r="E98" s="249">
        <v>2</v>
      </c>
      <c r="F98" s="250">
        <f t="shared" si="43"/>
        <v>0</v>
      </c>
      <c r="G98" s="251">
        <v>700</v>
      </c>
      <c r="H98" s="250">
        <v>0</v>
      </c>
      <c r="I98" s="285">
        <v>0</v>
      </c>
      <c r="J98" s="250">
        <v>0</v>
      </c>
      <c r="K98" s="285">
        <f t="shared" si="46"/>
        <v>0</v>
      </c>
      <c r="L98" s="250">
        <v>0</v>
      </c>
      <c r="M98" s="285">
        <f t="shared" ref="M98" si="48">I98*L98</f>
        <v>0</v>
      </c>
      <c r="N98" s="250">
        <v>0</v>
      </c>
      <c r="O98" s="285">
        <f t="shared" ref="O98" si="49">K98*N98</f>
        <v>0</v>
      </c>
      <c r="P98" s="258">
        <f t="shared" si="45"/>
        <v>0</v>
      </c>
      <c r="Q98" s="254"/>
      <c r="R98" s="254"/>
    </row>
    <row r="99" spans="1:18" s="255" customFormat="1">
      <c r="A99" s="63">
        <v>90</v>
      </c>
      <c r="B99" s="254" t="s">
        <v>772</v>
      </c>
      <c r="C99" s="249">
        <v>100</v>
      </c>
      <c r="D99" s="249">
        <v>200</v>
      </c>
      <c r="E99" s="249">
        <v>100</v>
      </c>
      <c r="F99" s="250">
        <f>D99-E99</f>
        <v>100</v>
      </c>
      <c r="G99" s="251">
        <v>2</v>
      </c>
      <c r="H99" s="250">
        <f t="shared" ref="H99:H111" si="50">F99/4</f>
        <v>25</v>
      </c>
      <c r="I99" s="285">
        <f t="shared" si="39"/>
        <v>50</v>
      </c>
      <c r="J99" s="250">
        <f t="shared" ref="J99:J111" si="51">F99/4</f>
        <v>25</v>
      </c>
      <c r="K99" s="286">
        <f t="shared" si="46"/>
        <v>50</v>
      </c>
      <c r="L99" s="250">
        <f t="shared" ref="L99:L111" si="52">F99/4</f>
        <v>25</v>
      </c>
      <c r="M99" s="286">
        <f t="shared" si="36"/>
        <v>50</v>
      </c>
      <c r="N99" s="250">
        <f t="shared" ref="N99:N111" si="53">F99/4</f>
        <v>25</v>
      </c>
      <c r="O99" s="286">
        <f t="shared" si="47"/>
        <v>50</v>
      </c>
      <c r="P99" s="253">
        <f>F99*G99</f>
        <v>200</v>
      </c>
      <c r="Q99" s="254"/>
      <c r="R99" s="254"/>
    </row>
    <row r="100" spans="1:18" s="255" customFormat="1">
      <c r="A100" s="63">
        <v>91</v>
      </c>
      <c r="B100" s="248" t="s">
        <v>773</v>
      </c>
      <c r="C100" s="249">
        <v>2250</v>
      </c>
      <c r="D100" s="249">
        <v>2500</v>
      </c>
      <c r="E100" s="249">
        <v>750</v>
      </c>
      <c r="F100" s="250">
        <f t="shared" ref="F100:F125" si="54">D100-E100</f>
        <v>1750</v>
      </c>
      <c r="G100" s="251">
        <v>8</v>
      </c>
      <c r="H100" s="250">
        <v>437</v>
      </c>
      <c r="I100" s="286">
        <f t="shared" si="39"/>
        <v>3496</v>
      </c>
      <c r="J100" s="250">
        <v>437</v>
      </c>
      <c r="K100" s="286">
        <f t="shared" si="46"/>
        <v>3496</v>
      </c>
      <c r="L100" s="250">
        <v>438</v>
      </c>
      <c r="M100" s="286">
        <f t="shared" si="36"/>
        <v>3504</v>
      </c>
      <c r="N100" s="250">
        <v>438</v>
      </c>
      <c r="O100" s="286">
        <f t="shared" si="47"/>
        <v>3504</v>
      </c>
      <c r="P100" s="253">
        <f t="shared" ref="P100:P125" si="55">F100*G100</f>
        <v>14000</v>
      </c>
      <c r="Q100" s="254"/>
      <c r="R100" s="254"/>
    </row>
    <row r="101" spans="1:18" s="255" customFormat="1">
      <c r="A101" s="63">
        <v>92</v>
      </c>
      <c r="B101" s="248" t="s">
        <v>774</v>
      </c>
      <c r="C101" s="249">
        <v>6000</v>
      </c>
      <c r="D101" s="249">
        <v>7500</v>
      </c>
      <c r="E101" s="249">
        <v>2800</v>
      </c>
      <c r="F101" s="250">
        <f t="shared" si="54"/>
        <v>4700</v>
      </c>
      <c r="G101" s="251">
        <v>1.55</v>
      </c>
      <c r="H101" s="250">
        <f t="shared" si="50"/>
        <v>1175</v>
      </c>
      <c r="I101" s="286">
        <f t="shared" si="39"/>
        <v>1821.25</v>
      </c>
      <c r="J101" s="250">
        <f t="shared" si="51"/>
        <v>1175</v>
      </c>
      <c r="K101" s="286">
        <f t="shared" si="46"/>
        <v>1821.25</v>
      </c>
      <c r="L101" s="250">
        <f t="shared" si="52"/>
        <v>1175</v>
      </c>
      <c r="M101" s="286">
        <f t="shared" si="36"/>
        <v>1821.25</v>
      </c>
      <c r="N101" s="250">
        <f t="shared" si="53"/>
        <v>1175</v>
      </c>
      <c r="O101" s="286">
        <f t="shared" si="47"/>
        <v>1821.25</v>
      </c>
      <c r="P101" s="253">
        <f t="shared" si="55"/>
        <v>7285</v>
      </c>
      <c r="Q101" s="254"/>
      <c r="R101" s="254"/>
    </row>
    <row r="102" spans="1:18" s="255" customFormat="1">
      <c r="A102" s="63">
        <v>93</v>
      </c>
      <c r="B102" s="248" t="s">
        <v>775</v>
      </c>
      <c r="C102" s="249">
        <v>9200</v>
      </c>
      <c r="D102" s="249">
        <v>10000</v>
      </c>
      <c r="E102" s="249">
        <v>3600</v>
      </c>
      <c r="F102" s="250">
        <f t="shared" si="54"/>
        <v>6400</v>
      </c>
      <c r="G102" s="251">
        <v>1.6</v>
      </c>
      <c r="H102" s="250">
        <f t="shared" si="50"/>
        <v>1600</v>
      </c>
      <c r="I102" s="286">
        <f t="shared" si="39"/>
        <v>2560</v>
      </c>
      <c r="J102" s="250">
        <f t="shared" si="51"/>
        <v>1600</v>
      </c>
      <c r="K102" s="286">
        <f t="shared" si="46"/>
        <v>2560</v>
      </c>
      <c r="L102" s="250">
        <f t="shared" si="52"/>
        <v>1600</v>
      </c>
      <c r="M102" s="286">
        <f t="shared" si="36"/>
        <v>2560</v>
      </c>
      <c r="N102" s="250">
        <f t="shared" si="53"/>
        <v>1600</v>
      </c>
      <c r="O102" s="286">
        <f t="shared" si="47"/>
        <v>2560</v>
      </c>
      <c r="P102" s="253">
        <f t="shared" si="55"/>
        <v>10240</v>
      </c>
      <c r="Q102" s="254"/>
      <c r="R102" s="254"/>
    </row>
    <row r="103" spans="1:18" s="255" customFormat="1">
      <c r="A103" s="63">
        <v>94</v>
      </c>
      <c r="B103" s="248" t="s">
        <v>776</v>
      </c>
      <c r="C103" s="249">
        <v>18400</v>
      </c>
      <c r="D103" s="249">
        <v>20000</v>
      </c>
      <c r="E103" s="249">
        <v>1600</v>
      </c>
      <c r="F103" s="250">
        <f t="shared" si="54"/>
        <v>18400</v>
      </c>
      <c r="G103" s="251">
        <v>1.55</v>
      </c>
      <c r="H103" s="250">
        <f t="shared" si="50"/>
        <v>4600</v>
      </c>
      <c r="I103" s="286">
        <f t="shared" si="39"/>
        <v>7130</v>
      </c>
      <c r="J103" s="250">
        <f t="shared" si="51"/>
        <v>4600</v>
      </c>
      <c r="K103" s="286">
        <f t="shared" si="46"/>
        <v>7130</v>
      </c>
      <c r="L103" s="250">
        <f t="shared" si="52"/>
        <v>4600</v>
      </c>
      <c r="M103" s="286">
        <f t="shared" si="36"/>
        <v>7130</v>
      </c>
      <c r="N103" s="250">
        <f t="shared" si="53"/>
        <v>4600</v>
      </c>
      <c r="O103" s="286">
        <f t="shared" si="47"/>
        <v>7130</v>
      </c>
      <c r="P103" s="253">
        <f t="shared" si="55"/>
        <v>28520</v>
      </c>
      <c r="Q103" s="254"/>
      <c r="R103" s="254"/>
    </row>
    <row r="104" spans="1:18" s="255" customFormat="1">
      <c r="A104" s="63">
        <v>95</v>
      </c>
      <c r="B104" s="248" t="s">
        <v>777</v>
      </c>
      <c r="C104" s="249">
        <v>9000</v>
      </c>
      <c r="D104" s="249">
        <v>10000</v>
      </c>
      <c r="E104" s="249">
        <v>3000</v>
      </c>
      <c r="F104" s="250">
        <f t="shared" si="54"/>
        <v>7000</v>
      </c>
      <c r="G104" s="251">
        <v>2.1</v>
      </c>
      <c r="H104" s="250">
        <f t="shared" si="50"/>
        <v>1750</v>
      </c>
      <c r="I104" s="286">
        <f t="shared" si="39"/>
        <v>3675</v>
      </c>
      <c r="J104" s="250">
        <f t="shared" si="51"/>
        <v>1750</v>
      </c>
      <c r="K104" s="286">
        <f t="shared" si="46"/>
        <v>3675</v>
      </c>
      <c r="L104" s="250">
        <f t="shared" si="52"/>
        <v>1750</v>
      </c>
      <c r="M104" s="286">
        <f t="shared" si="36"/>
        <v>3675</v>
      </c>
      <c r="N104" s="250">
        <f t="shared" si="53"/>
        <v>1750</v>
      </c>
      <c r="O104" s="286">
        <f t="shared" si="47"/>
        <v>3675</v>
      </c>
      <c r="P104" s="253">
        <f t="shared" si="55"/>
        <v>14700</v>
      </c>
      <c r="Q104" s="254"/>
      <c r="R104" s="254"/>
    </row>
    <row r="105" spans="1:18" s="255" customFormat="1">
      <c r="A105" s="63">
        <v>96</v>
      </c>
      <c r="B105" s="288" t="s">
        <v>778</v>
      </c>
      <c r="C105" s="249">
        <v>3000</v>
      </c>
      <c r="D105" s="249">
        <v>4000</v>
      </c>
      <c r="E105" s="249">
        <v>3500</v>
      </c>
      <c r="F105" s="250">
        <f t="shared" si="54"/>
        <v>500</v>
      </c>
      <c r="G105" s="251">
        <v>4.5</v>
      </c>
      <c r="H105" s="250">
        <f t="shared" si="50"/>
        <v>125</v>
      </c>
      <c r="I105" s="286">
        <f t="shared" si="39"/>
        <v>562.5</v>
      </c>
      <c r="J105" s="250">
        <f t="shared" si="51"/>
        <v>125</v>
      </c>
      <c r="K105" s="286">
        <f t="shared" si="46"/>
        <v>562.5</v>
      </c>
      <c r="L105" s="250">
        <f t="shared" si="52"/>
        <v>125</v>
      </c>
      <c r="M105" s="286">
        <f t="shared" si="36"/>
        <v>562.5</v>
      </c>
      <c r="N105" s="250">
        <f t="shared" si="53"/>
        <v>125</v>
      </c>
      <c r="O105" s="286">
        <f t="shared" si="47"/>
        <v>562.5</v>
      </c>
      <c r="P105" s="253">
        <f t="shared" si="55"/>
        <v>2250</v>
      </c>
      <c r="Q105" s="254"/>
      <c r="R105" s="254"/>
    </row>
    <row r="106" spans="1:18" s="255" customFormat="1">
      <c r="A106" s="63">
        <v>97</v>
      </c>
      <c r="B106" s="248" t="s">
        <v>779</v>
      </c>
      <c r="C106" s="249">
        <v>21000</v>
      </c>
      <c r="D106" s="249">
        <v>23000</v>
      </c>
      <c r="E106" s="249">
        <v>3000</v>
      </c>
      <c r="F106" s="250">
        <f t="shared" si="54"/>
        <v>20000</v>
      </c>
      <c r="G106" s="251">
        <v>2</v>
      </c>
      <c r="H106" s="250">
        <f t="shared" si="50"/>
        <v>5000</v>
      </c>
      <c r="I106" s="286">
        <f t="shared" si="39"/>
        <v>10000</v>
      </c>
      <c r="J106" s="250">
        <f t="shared" si="51"/>
        <v>5000</v>
      </c>
      <c r="K106" s="286">
        <f t="shared" si="46"/>
        <v>10000</v>
      </c>
      <c r="L106" s="250">
        <f t="shared" si="52"/>
        <v>5000</v>
      </c>
      <c r="M106" s="286">
        <f t="shared" si="36"/>
        <v>10000</v>
      </c>
      <c r="N106" s="250">
        <f t="shared" si="53"/>
        <v>5000</v>
      </c>
      <c r="O106" s="286">
        <f t="shared" si="47"/>
        <v>10000</v>
      </c>
      <c r="P106" s="253">
        <f t="shared" si="55"/>
        <v>40000</v>
      </c>
      <c r="Q106" s="254"/>
      <c r="R106" s="254"/>
    </row>
    <row r="107" spans="1:18" s="255" customFormat="1">
      <c r="A107" s="63">
        <v>98</v>
      </c>
      <c r="B107" s="248" t="s">
        <v>780</v>
      </c>
      <c r="C107" s="249">
        <v>3</v>
      </c>
      <c r="D107" s="249">
        <v>4</v>
      </c>
      <c r="E107" s="249">
        <v>3</v>
      </c>
      <c r="F107" s="250">
        <f t="shared" si="54"/>
        <v>1</v>
      </c>
      <c r="G107" s="251">
        <v>1100</v>
      </c>
      <c r="H107" s="250">
        <v>0</v>
      </c>
      <c r="I107" s="285">
        <f t="shared" si="39"/>
        <v>0</v>
      </c>
      <c r="J107" s="250">
        <v>0</v>
      </c>
      <c r="K107" s="285">
        <f t="shared" si="46"/>
        <v>0</v>
      </c>
      <c r="L107" s="250">
        <v>1</v>
      </c>
      <c r="M107" s="286">
        <f t="shared" si="36"/>
        <v>1100</v>
      </c>
      <c r="N107" s="250">
        <v>0</v>
      </c>
      <c r="O107" s="285">
        <f t="shared" ref="O107" si="56">K107*N107</f>
        <v>0</v>
      </c>
      <c r="P107" s="253">
        <f t="shared" si="55"/>
        <v>1100</v>
      </c>
      <c r="Q107" s="254"/>
      <c r="R107" s="254"/>
    </row>
    <row r="108" spans="1:18" s="255" customFormat="1">
      <c r="A108" s="63">
        <v>99</v>
      </c>
      <c r="B108" s="248" t="s">
        <v>781</v>
      </c>
      <c r="C108" s="249">
        <v>3</v>
      </c>
      <c r="D108" s="249">
        <v>5</v>
      </c>
      <c r="E108" s="249">
        <v>3</v>
      </c>
      <c r="F108" s="250">
        <f t="shared" si="54"/>
        <v>2</v>
      </c>
      <c r="G108" s="251">
        <v>65</v>
      </c>
      <c r="H108" s="250">
        <v>0</v>
      </c>
      <c r="I108" s="285">
        <f t="shared" si="39"/>
        <v>0</v>
      </c>
      <c r="J108" s="250">
        <v>1</v>
      </c>
      <c r="K108" s="286">
        <f t="shared" si="46"/>
        <v>65</v>
      </c>
      <c r="L108" s="250">
        <v>0</v>
      </c>
      <c r="M108" s="285">
        <f t="shared" ref="M108" si="57">I108*L108</f>
        <v>0</v>
      </c>
      <c r="N108" s="250">
        <v>1</v>
      </c>
      <c r="O108" s="286">
        <f t="shared" si="47"/>
        <v>65</v>
      </c>
      <c r="P108" s="253">
        <f t="shared" si="55"/>
        <v>130</v>
      </c>
      <c r="Q108" s="254"/>
      <c r="R108" s="254"/>
    </row>
    <row r="109" spans="1:18" s="255" customFormat="1">
      <c r="A109" s="63">
        <v>100</v>
      </c>
      <c r="B109" s="248" t="s">
        <v>782</v>
      </c>
      <c r="C109" s="249">
        <v>5</v>
      </c>
      <c r="D109" s="249">
        <v>7</v>
      </c>
      <c r="E109" s="249">
        <v>1</v>
      </c>
      <c r="F109" s="250">
        <f t="shared" si="54"/>
        <v>6</v>
      </c>
      <c r="G109" s="251">
        <v>1250</v>
      </c>
      <c r="H109" s="250">
        <v>1</v>
      </c>
      <c r="I109" s="286">
        <f t="shared" si="39"/>
        <v>1250</v>
      </c>
      <c r="J109" s="250">
        <v>1</v>
      </c>
      <c r="K109" s="286">
        <f t="shared" si="46"/>
        <v>1250</v>
      </c>
      <c r="L109" s="250">
        <v>2</v>
      </c>
      <c r="M109" s="286">
        <f t="shared" si="36"/>
        <v>2500</v>
      </c>
      <c r="N109" s="250">
        <v>2</v>
      </c>
      <c r="O109" s="286">
        <f t="shared" si="47"/>
        <v>2500</v>
      </c>
      <c r="P109" s="253">
        <f t="shared" si="55"/>
        <v>7500</v>
      </c>
      <c r="Q109" s="254"/>
      <c r="R109" s="254"/>
    </row>
    <row r="110" spans="1:18" s="254" customFormat="1">
      <c r="A110" s="63">
        <v>101</v>
      </c>
      <c r="B110" s="248" t="s">
        <v>783</v>
      </c>
      <c r="C110" s="249">
        <v>8</v>
      </c>
      <c r="D110" s="249">
        <v>10</v>
      </c>
      <c r="E110" s="249">
        <v>2</v>
      </c>
      <c r="F110" s="250">
        <f t="shared" si="54"/>
        <v>8</v>
      </c>
      <c r="G110" s="251">
        <v>2300</v>
      </c>
      <c r="H110" s="250">
        <f t="shared" si="50"/>
        <v>2</v>
      </c>
      <c r="I110" s="286">
        <f t="shared" si="39"/>
        <v>4600</v>
      </c>
      <c r="J110" s="250">
        <f t="shared" si="51"/>
        <v>2</v>
      </c>
      <c r="K110" s="286">
        <f t="shared" ref="K110:K124" si="58">G110*J110</f>
        <v>4600</v>
      </c>
      <c r="L110" s="250">
        <f t="shared" si="52"/>
        <v>2</v>
      </c>
      <c r="M110" s="286">
        <f t="shared" si="36"/>
        <v>4600</v>
      </c>
      <c r="N110" s="250">
        <f t="shared" si="53"/>
        <v>2</v>
      </c>
      <c r="O110" s="286">
        <f t="shared" si="47"/>
        <v>4600</v>
      </c>
      <c r="P110" s="253">
        <f t="shared" si="55"/>
        <v>18400</v>
      </c>
    </row>
    <row r="111" spans="1:18" s="254" customFormat="1">
      <c r="A111" s="63">
        <v>102</v>
      </c>
      <c r="B111" s="248" t="s">
        <v>784</v>
      </c>
      <c r="C111" s="249">
        <v>70</v>
      </c>
      <c r="D111" s="249">
        <v>100</v>
      </c>
      <c r="E111" s="249">
        <v>4</v>
      </c>
      <c r="F111" s="250">
        <f t="shared" si="54"/>
        <v>96</v>
      </c>
      <c r="G111" s="251">
        <v>848</v>
      </c>
      <c r="H111" s="250">
        <f t="shared" si="50"/>
        <v>24</v>
      </c>
      <c r="I111" s="286">
        <f t="shared" si="39"/>
        <v>20352</v>
      </c>
      <c r="J111" s="250">
        <f t="shared" si="51"/>
        <v>24</v>
      </c>
      <c r="K111" s="286">
        <f t="shared" si="58"/>
        <v>20352</v>
      </c>
      <c r="L111" s="250">
        <f t="shared" si="52"/>
        <v>24</v>
      </c>
      <c r="M111" s="286">
        <f t="shared" si="36"/>
        <v>20352</v>
      </c>
      <c r="N111" s="250">
        <f t="shared" si="53"/>
        <v>24</v>
      </c>
      <c r="O111" s="286">
        <f t="shared" si="47"/>
        <v>20352</v>
      </c>
      <c r="P111" s="253">
        <f t="shared" si="55"/>
        <v>81408</v>
      </c>
    </row>
    <row r="112" spans="1:18" s="254" customFormat="1">
      <c r="A112" s="63">
        <v>103</v>
      </c>
      <c r="B112" s="248" t="s">
        <v>785</v>
      </c>
      <c r="C112" s="249">
        <v>727</v>
      </c>
      <c r="D112" s="249">
        <v>1000</v>
      </c>
      <c r="E112" s="249">
        <v>523</v>
      </c>
      <c r="F112" s="250">
        <f t="shared" si="54"/>
        <v>477</v>
      </c>
      <c r="G112" s="251">
        <v>40</v>
      </c>
      <c r="H112" s="250">
        <v>119</v>
      </c>
      <c r="I112" s="286">
        <f t="shared" si="39"/>
        <v>4760</v>
      </c>
      <c r="J112" s="250">
        <v>119</v>
      </c>
      <c r="K112" s="286">
        <f t="shared" si="58"/>
        <v>4760</v>
      </c>
      <c r="L112" s="250">
        <v>120</v>
      </c>
      <c r="M112" s="286">
        <f t="shared" si="36"/>
        <v>4800</v>
      </c>
      <c r="N112" s="250">
        <v>119</v>
      </c>
      <c r="O112" s="286">
        <f t="shared" si="47"/>
        <v>4760</v>
      </c>
      <c r="P112" s="253">
        <f t="shared" si="55"/>
        <v>19080</v>
      </c>
    </row>
    <row r="113" spans="1:18" s="255" customFormat="1">
      <c r="A113" s="63">
        <v>104</v>
      </c>
      <c r="B113" s="248" t="s">
        <v>786</v>
      </c>
      <c r="C113" s="249">
        <v>3</v>
      </c>
      <c r="D113" s="249">
        <v>5</v>
      </c>
      <c r="E113" s="249">
        <v>3</v>
      </c>
      <c r="F113" s="250">
        <v>2</v>
      </c>
      <c r="G113" s="251">
        <v>5500</v>
      </c>
      <c r="H113" s="250">
        <v>0</v>
      </c>
      <c r="I113" s="285">
        <f t="shared" si="39"/>
        <v>0</v>
      </c>
      <c r="J113" s="250">
        <v>1</v>
      </c>
      <c r="K113" s="286">
        <f t="shared" si="58"/>
        <v>5500</v>
      </c>
      <c r="L113" s="250">
        <v>0</v>
      </c>
      <c r="M113" s="285">
        <f t="shared" si="36"/>
        <v>0</v>
      </c>
      <c r="N113" s="250">
        <v>1</v>
      </c>
      <c r="O113" s="286">
        <f t="shared" si="47"/>
        <v>5500</v>
      </c>
      <c r="P113" s="253">
        <f t="shared" si="55"/>
        <v>11000</v>
      </c>
      <c r="Q113" s="254"/>
      <c r="R113" s="254"/>
    </row>
    <row r="114" spans="1:18" s="255" customFormat="1">
      <c r="A114" s="63">
        <v>105</v>
      </c>
      <c r="B114" s="248" t="s">
        <v>787</v>
      </c>
      <c r="C114" s="249">
        <v>615</v>
      </c>
      <c r="D114" s="249">
        <v>800</v>
      </c>
      <c r="E114" s="249">
        <v>85</v>
      </c>
      <c r="F114" s="250">
        <f t="shared" si="54"/>
        <v>715</v>
      </c>
      <c r="G114" s="251">
        <v>300</v>
      </c>
      <c r="H114" s="250">
        <v>178</v>
      </c>
      <c r="I114" s="286">
        <f t="shared" si="39"/>
        <v>53400</v>
      </c>
      <c r="J114" s="250">
        <v>179</v>
      </c>
      <c r="K114" s="286">
        <f t="shared" si="58"/>
        <v>53700</v>
      </c>
      <c r="L114" s="250">
        <v>179</v>
      </c>
      <c r="M114" s="286">
        <f t="shared" si="36"/>
        <v>53700</v>
      </c>
      <c r="N114" s="250">
        <v>179</v>
      </c>
      <c r="O114" s="286">
        <f t="shared" si="47"/>
        <v>53700</v>
      </c>
      <c r="P114" s="253">
        <f t="shared" si="55"/>
        <v>214500</v>
      </c>
      <c r="Q114" s="254"/>
      <c r="R114" s="254"/>
    </row>
    <row r="115" spans="1:18" s="255" customFormat="1">
      <c r="A115" s="63">
        <v>106</v>
      </c>
      <c r="B115" s="248" t="s">
        <v>788</v>
      </c>
      <c r="C115" s="249">
        <v>1</v>
      </c>
      <c r="D115" s="249">
        <v>1</v>
      </c>
      <c r="E115" s="249">
        <v>0</v>
      </c>
      <c r="F115" s="250">
        <f t="shared" si="54"/>
        <v>1</v>
      </c>
      <c r="G115" s="251">
        <v>500</v>
      </c>
      <c r="H115" s="250">
        <v>0</v>
      </c>
      <c r="I115" s="285">
        <f t="shared" si="39"/>
        <v>0</v>
      </c>
      <c r="J115" s="250">
        <v>0</v>
      </c>
      <c r="K115" s="285">
        <f t="shared" si="58"/>
        <v>0</v>
      </c>
      <c r="L115" s="250">
        <v>1</v>
      </c>
      <c r="M115" s="286">
        <f t="shared" si="36"/>
        <v>500</v>
      </c>
      <c r="N115" s="250">
        <v>0</v>
      </c>
      <c r="O115" s="285">
        <f t="shared" ref="O115:O117" si="59">K115*N115</f>
        <v>0</v>
      </c>
      <c r="P115" s="253">
        <f t="shared" si="55"/>
        <v>500</v>
      </c>
      <c r="Q115" s="254"/>
      <c r="R115" s="254"/>
    </row>
    <row r="116" spans="1:18" s="255" customFormat="1">
      <c r="A116" s="63">
        <v>107</v>
      </c>
      <c r="B116" s="248" t="s">
        <v>789</v>
      </c>
      <c r="C116" s="249">
        <v>1</v>
      </c>
      <c r="D116" s="249">
        <v>1</v>
      </c>
      <c r="E116" s="249">
        <v>0</v>
      </c>
      <c r="F116" s="250">
        <f t="shared" si="54"/>
        <v>1</v>
      </c>
      <c r="G116" s="251">
        <v>500</v>
      </c>
      <c r="H116" s="250">
        <v>0</v>
      </c>
      <c r="I116" s="285">
        <f t="shared" si="39"/>
        <v>0</v>
      </c>
      <c r="J116" s="250">
        <v>0</v>
      </c>
      <c r="K116" s="285">
        <f t="shared" si="58"/>
        <v>0</v>
      </c>
      <c r="L116" s="250">
        <v>1</v>
      </c>
      <c r="M116" s="286">
        <f t="shared" si="36"/>
        <v>500</v>
      </c>
      <c r="N116" s="250">
        <v>0</v>
      </c>
      <c r="O116" s="285">
        <f t="shared" si="59"/>
        <v>0</v>
      </c>
      <c r="P116" s="253">
        <f t="shared" si="55"/>
        <v>500</v>
      </c>
      <c r="Q116" s="254"/>
      <c r="R116" s="254"/>
    </row>
    <row r="117" spans="1:18" s="255" customFormat="1" ht="24.75" customHeight="1">
      <c r="A117" s="63">
        <v>108</v>
      </c>
      <c r="B117" s="248" t="s">
        <v>790</v>
      </c>
      <c r="C117" s="249">
        <v>80</v>
      </c>
      <c r="D117" s="249">
        <v>150</v>
      </c>
      <c r="E117" s="249">
        <v>150</v>
      </c>
      <c r="F117" s="250">
        <f t="shared" si="54"/>
        <v>0</v>
      </c>
      <c r="G117" s="251">
        <v>60</v>
      </c>
      <c r="H117" s="250">
        <v>0</v>
      </c>
      <c r="I117" s="285">
        <f t="shared" si="39"/>
        <v>0</v>
      </c>
      <c r="J117" s="250">
        <v>0</v>
      </c>
      <c r="K117" s="285">
        <f t="shared" si="58"/>
        <v>0</v>
      </c>
      <c r="L117" s="250">
        <v>0</v>
      </c>
      <c r="M117" s="285">
        <f t="shared" ref="M117" si="60">I117*L117</f>
        <v>0</v>
      </c>
      <c r="N117" s="250">
        <v>0</v>
      </c>
      <c r="O117" s="285">
        <f t="shared" si="59"/>
        <v>0</v>
      </c>
      <c r="P117" s="258">
        <f t="shared" si="55"/>
        <v>0</v>
      </c>
      <c r="Q117" s="254"/>
      <c r="R117" s="254"/>
    </row>
    <row r="118" spans="1:18" s="255" customFormat="1">
      <c r="A118" s="63">
        <v>109</v>
      </c>
      <c r="B118" s="248" t="s">
        <v>791</v>
      </c>
      <c r="C118" s="249">
        <v>8</v>
      </c>
      <c r="D118" s="249">
        <v>10</v>
      </c>
      <c r="E118" s="249">
        <v>1</v>
      </c>
      <c r="F118" s="250">
        <f t="shared" si="54"/>
        <v>9</v>
      </c>
      <c r="G118" s="251">
        <v>280</v>
      </c>
      <c r="H118" s="250">
        <v>1</v>
      </c>
      <c r="I118" s="258">
        <f t="shared" si="39"/>
        <v>280</v>
      </c>
      <c r="J118" s="250">
        <v>2</v>
      </c>
      <c r="K118" s="253">
        <f t="shared" si="58"/>
        <v>560</v>
      </c>
      <c r="L118" s="250">
        <v>3</v>
      </c>
      <c r="M118" s="253">
        <f t="shared" ref="M118" si="61">G118*L118</f>
        <v>840</v>
      </c>
      <c r="N118" s="250">
        <v>3</v>
      </c>
      <c r="O118" s="253">
        <f t="shared" ref="O118" si="62">G118*N118</f>
        <v>840</v>
      </c>
      <c r="P118" s="253">
        <f t="shared" si="55"/>
        <v>2520</v>
      </c>
      <c r="Q118" s="254"/>
      <c r="R118" s="254"/>
    </row>
    <row r="119" spans="1:18" s="291" customFormat="1">
      <c r="A119" s="63">
        <v>110</v>
      </c>
      <c r="B119" s="248" t="s">
        <v>792</v>
      </c>
      <c r="C119" s="289">
        <v>8</v>
      </c>
      <c r="D119" s="289">
        <v>15</v>
      </c>
      <c r="E119" s="289">
        <v>14</v>
      </c>
      <c r="F119" s="250">
        <f t="shared" si="54"/>
        <v>1</v>
      </c>
      <c r="G119" s="269">
        <v>150</v>
      </c>
      <c r="H119" s="250">
        <v>0</v>
      </c>
      <c r="I119" s="258">
        <f t="shared" si="39"/>
        <v>0</v>
      </c>
      <c r="J119" s="250">
        <v>1</v>
      </c>
      <c r="K119" s="253">
        <f t="shared" si="58"/>
        <v>150</v>
      </c>
      <c r="L119" s="250">
        <v>0</v>
      </c>
      <c r="M119" s="258">
        <f t="shared" si="39"/>
        <v>0</v>
      </c>
      <c r="N119" s="250">
        <v>0</v>
      </c>
      <c r="O119" s="258">
        <f t="shared" si="39"/>
        <v>0</v>
      </c>
      <c r="P119" s="253">
        <f t="shared" si="55"/>
        <v>150</v>
      </c>
      <c r="Q119" s="290"/>
      <c r="R119" s="290"/>
    </row>
    <row r="120" spans="1:18" s="291" customFormat="1">
      <c r="A120" s="63">
        <v>111</v>
      </c>
      <c r="B120" s="248" t="s">
        <v>793</v>
      </c>
      <c r="C120" s="289">
        <v>5</v>
      </c>
      <c r="D120" s="289">
        <v>8</v>
      </c>
      <c r="E120" s="289">
        <v>8</v>
      </c>
      <c r="F120" s="250">
        <f t="shared" si="54"/>
        <v>0</v>
      </c>
      <c r="G120" s="269">
        <v>2600</v>
      </c>
      <c r="H120" s="250">
        <v>0</v>
      </c>
      <c r="I120" s="258">
        <f t="shared" ref="I120:O125" si="63">G120*H120</f>
        <v>0</v>
      </c>
      <c r="J120" s="250">
        <v>0</v>
      </c>
      <c r="K120" s="258">
        <f t="shared" si="63"/>
        <v>0</v>
      </c>
      <c r="L120" s="250">
        <v>0</v>
      </c>
      <c r="M120" s="258">
        <f t="shared" si="63"/>
        <v>0</v>
      </c>
      <c r="N120" s="250">
        <v>0</v>
      </c>
      <c r="O120" s="258">
        <f t="shared" si="63"/>
        <v>0</v>
      </c>
      <c r="P120" s="258">
        <f t="shared" si="55"/>
        <v>0</v>
      </c>
      <c r="Q120" s="290"/>
      <c r="R120" s="290"/>
    </row>
    <row r="121" spans="1:18" s="255" customFormat="1">
      <c r="A121" s="63">
        <v>112</v>
      </c>
      <c r="B121" s="248" t="s">
        <v>794</v>
      </c>
      <c r="C121" s="249">
        <v>3</v>
      </c>
      <c r="D121" s="249">
        <v>4</v>
      </c>
      <c r="E121" s="249">
        <v>0</v>
      </c>
      <c r="F121" s="250">
        <f t="shared" si="54"/>
        <v>4</v>
      </c>
      <c r="G121" s="251">
        <v>75</v>
      </c>
      <c r="H121" s="250">
        <f t="shared" ref="H121:H123" si="64">F121/4</f>
        <v>1</v>
      </c>
      <c r="I121" s="258">
        <f t="shared" si="63"/>
        <v>75</v>
      </c>
      <c r="J121" s="250">
        <f t="shared" ref="J121:J123" si="65">F121/4</f>
        <v>1</v>
      </c>
      <c r="K121" s="253">
        <f t="shared" si="58"/>
        <v>75</v>
      </c>
      <c r="L121" s="250">
        <f t="shared" ref="L121:L123" si="66">F121/4</f>
        <v>1</v>
      </c>
      <c r="M121" s="253">
        <f t="shared" ref="M121:M123" si="67">G121*L121</f>
        <v>75</v>
      </c>
      <c r="N121" s="250">
        <f t="shared" ref="N121:N123" si="68">F121/4</f>
        <v>1</v>
      </c>
      <c r="O121" s="253">
        <f t="shared" ref="O121:O124" si="69">G121*N121</f>
        <v>75</v>
      </c>
      <c r="P121" s="253">
        <f t="shared" si="55"/>
        <v>300</v>
      </c>
      <c r="Q121" s="254"/>
      <c r="R121" s="254"/>
    </row>
    <row r="122" spans="1:18" s="255" customFormat="1">
      <c r="A122" s="63">
        <v>113</v>
      </c>
      <c r="B122" s="248" t="s">
        <v>795</v>
      </c>
      <c r="C122" s="249">
        <v>5550</v>
      </c>
      <c r="D122" s="249">
        <v>6000</v>
      </c>
      <c r="E122" s="249">
        <v>150</v>
      </c>
      <c r="F122" s="250">
        <f t="shared" si="54"/>
        <v>5850</v>
      </c>
      <c r="G122" s="251">
        <v>103</v>
      </c>
      <c r="H122" s="250">
        <v>1462</v>
      </c>
      <c r="I122" s="258">
        <f t="shared" si="63"/>
        <v>150586</v>
      </c>
      <c r="J122" s="250">
        <v>1462</v>
      </c>
      <c r="K122" s="258">
        <v>150586</v>
      </c>
      <c r="L122" s="250">
        <v>1463</v>
      </c>
      <c r="M122" s="258">
        <v>150689</v>
      </c>
      <c r="N122" s="250">
        <v>1463</v>
      </c>
      <c r="O122" s="258">
        <v>150689</v>
      </c>
      <c r="P122" s="253">
        <f t="shared" si="55"/>
        <v>602550</v>
      </c>
      <c r="Q122" s="254"/>
      <c r="R122" s="254"/>
    </row>
    <row r="123" spans="1:18" s="255" customFormat="1">
      <c r="A123" s="63">
        <v>114</v>
      </c>
      <c r="B123" s="248" t="s">
        <v>796</v>
      </c>
      <c r="C123" s="249">
        <v>2000</v>
      </c>
      <c r="D123" s="249">
        <v>3000</v>
      </c>
      <c r="E123" s="249">
        <v>0</v>
      </c>
      <c r="F123" s="250">
        <f t="shared" si="54"/>
        <v>3000</v>
      </c>
      <c r="G123" s="251">
        <v>1.75</v>
      </c>
      <c r="H123" s="250">
        <f t="shared" si="64"/>
        <v>750</v>
      </c>
      <c r="I123" s="258">
        <f t="shared" si="63"/>
        <v>1312.5</v>
      </c>
      <c r="J123" s="250">
        <f t="shared" si="65"/>
        <v>750</v>
      </c>
      <c r="K123" s="253">
        <f t="shared" si="58"/>
        <v>1312.5</v>
      </c>
      <c r="L123" s="250">
        <f t="shared" si="66"/>
        <v>750</v>
      </c>
      <c r="M123" s="253">
        <f t="shared" si="67"/>
        <v>1312.5</v>
      </c>
      <c r="N123" s="250">
        <f t="shared" si="68"/>
        <v>750</v>
      </c>
      <c r="O123" s="253">
        <f t="shared" si="69"/>
        <v>1312.5</v>
      </c>
      <c r="P123" s="258">
        <f t="shared" si="55"/>
        <v>5250</v>
      </c>
      <c r="Q123" s="254"/>
      <c r="R123" s="254"/>
    </row>
    <row r="124" spans="1:18" s="255" customFormat="1">
      <c r="A124" s="63">
        <v>115</v>
      </c>
      <c r="B124" s="248" t="s">
        <v>797</v>
      </c>
      <c r="C124" s="249">
        <v>4</v>
      </c>
      <c r="D124" s="249">
        <v>4</v>
      </c>
      <c r="E124" s="249">
        <v>2</v>
      </c>
      <c r="F124" s="250">
        <f t="shared" si="54"/>
        <v>2</v>
      </c>
      <c r="G124" s="251">
        <v>4500</v>
      </c>
      <c r="H124" s="250">
        <v>0</v>
      </c>
      <c r="I124" s="258">
        <f t="shared" si="63"/>
        <v>0</v>
      </c>
      <c r="J124" s="250">
        <v>1</v>
      </c>
      <c r="K124" s="253">
        <f t="shared" si="58"/>
        <v>4500</v>
      </c>
      <c r="L124" s="250">
        <v>0</v>
      </c>
      <c r="M124" s="258">
        <f t="shared" si="63"/>
        <v>0</v>
      </c>
      <c r="N124" s="250">
        <v>1</v>
      </c>
      <c r="O124" s="253">
        <f t="shared" si="69"/>
        <v>4500</v>
      </c>
      <c r="P124" s="258">
        <f t="shared" si="55"/>
        <v>9000</v>
      </c>
      <c r="Q124" s="254"/>
      <c r="R124" s="254"/>
    </row>
    <row r="125" spans="1:18" s="255" customFormat="1">
      <c r="A125" s="63">
        <v>116</v>
      </c>
      <c r="B125" s="254" t="s">
        <v>798</v>
      </c>
      <c r="C125" s="249">
        <v>9000</v>
      </c>
      <c r="D125" s="249">
        <v>600</v>
      </c>
      <c r="E125" s="249">
        <v>600</v>
      </c>
      <c r="F125" s="250">
        <f t="shared" si="54"/>
        <v>0</v>
      </c>
      <c r="G125" s="251">
        <v>40</v>
      </c>
      <c r="H125" s="250">
        <v>0</v>
      </c>
      <c r="I125" s="258">
        <f t="shared" si="63"/>
        <v>0</v>
      </c>
      <c r="J125" s="250">
        <v>0</v>
      </c>
      <c r="K125" s="258">
        <f t="shared" si="63"/>
        <v>0</v>
      </c>
      <c r="L125" s="250">
        <v>0</v>
      </c>
      <c r="M125" s="258">
        <f t="shared" si="63"/>
        <v>0</v>
      </c>
      <c r="N125" s="250">
        <v>0</v>
      </c>
      <c r="O125" s="258">
        <f t="shared" si="63"/>
        <v>0</v>
      </c>
      <c r="P125" s="258">
        <f t="shared" si="55"/>
        <v>0</v>
      </c>
      <c r="Q125" s="254"/>
      <c r="R125" s="254"/>
    </row>
    <row r="126" spans="1:18" s="255" customFormat="1" ht="43.5">
      <c r="A126" s="63">
        <v>117</v>
      </c>
      <c r="B126" s="292" t="s">
        <v>799</v>
      </c>
      <c r="C126" s="249"/>
      <c r="D126" s="249"/>
      <c r="E126" s="11">
        <v>0</v>
      </c>
      <c r="F126" s="293">
        <v>12</v>
      </c>
      <c r="G126" s="294">
        <v>4800</v>
      </c>
      <c r="H126" s="250">
        <v>0</v>
      </c>
      <c r="I126" s="258">
        <f>+H126*G126</f>
        <v>0</v>
      </c>
      <c r="J126" s="250">
        <v>0</v>
      </c>
      <c r="K126" s="258">
        <f>+J126*G126</f>
        <v>0</v>
      </c>
      <c r="L126" s="250">
        <v>0</v>
      </c>
      <c r="M126" s="258">
        <f>+L126*G126</f>
        <v>0</v>
      </c>
      <c r="N126" s="295">
        <f>I126</f>
        <v>0</v>
      </c>
      <c r="O126" s="296">
        <f>+N126*G126</f>
        <v>0</v>
      </c>
      <c r="P126" s="296">
        <f>+I126+K126+M126+O126</f>
        <v>0</v>
      </c>
      <c r="Q126" s="254"/>
      <c r="R126" s="254"/>
    </row>
    <row r="127" spans="1:18" s="255" customFormat="1" ht="43.5">
      <c r="A127" s="63">
        <v>118</v>
      </c>
      <c r="B127" s="292" t="s">
        <v>800</v>
      </c>
      <c r="C127" s="249"/>
      <c r="D127" s="249"/>
      <c r="E127" s="11">
        <v>0</v>
      </c>
      <c r="F127" s="293">
        <v>6</v>
      </c>
      <c r="G127" s="294">
        <v>1200</v>
      </c>
      <c r="H127" s="250">
        <v>0</v>
      </c>
      <c r="I127" s="258">
        <f t="shared" ref="I127:I129" si="70">+H127*G127</f>
        <v>0</v>
      </c>
      <c r="J127" s="250">
        <v>0</v>
      </c>
      <c r="K127" s="258">
        <f t="shared" ref="K127:K129" si="71">+J127*G127</f>
        <v>0</v>
      </c>
      <c r="L127" s="250">
        <v>0</v>
      </c>
      <c r="M127" s="258">
        <f t="shared" ref="M127:M129" si="72">+L127*G127</f>
        <v>0</v>
      </c>
      <c r="N127" s="295">
        <f>I127</f>
        <v>0</v>
      </c>
      <c r="O127" s="296">
        <f>+N127*G127</f>
        <v>0</v>
      </c>
      <c r="P127" s="296">
        <f>+I127+K127+M127+O127</f>
        <v>0</v>
      </c>
      <c r="Q127" s="254"/>
      <c r="R127" s="254"/>
    </row>
    <row r="128" spans="1:18" s="255" customFormat="1" ht="65.25">
      <c r="A128" s="63">
        <v>119</v>
      </c>
      <c r="B128" s="292" t="s">
        <v>801</v>
      </c>
      <c r="C128" s="249"/>
      <c r="D128" s="249"/>
      <c r="E128" s="11">
        <v>0</v>
      </c>
      <c r="F128" s="293">
        <v>8</v>
      </c>
      <c r="G128" s="294">
        <v>800</v>
      </c>
      <c r="H128" s="250">
        <v>0</v>
      </c>
      <c r="I128" s="258">
        <f t="shared" si="70"/>
        <v>0</v>
      </c>
      <c r="J128" s="250">
        <v>0</v>
      </c>
      <c r="K128" s="258">
        <f t="shared" si="71"/>
        <v>0</v>
      </c>
      <c r="L128" s="250">
        <v>0</v>
      </c>
      <c r="M128" s="258">
        <f t="shared" si="72"/>
        <v>0</v>
      </c>
      <c r="N128" s="295">
        <f>I128</f>
        <v>0</v>
      </c>
      <c r="O128" s="296">
        <f>+N128*G128</f>
        <v>0</v>
      </c>
      <c r="P128" s="296">
        <f>+I128+K128+M128+O128</f>
        <v>0</v>
      </c>
      <c r="Q128" s="254"/>
      <c r="R128" s="254"/>
    </row>
    <row r="129" spans="1:18" s="255" customFormat="1" ht="43.5">
      <c r="A129" s="63">
        <v>120</v>
      </c>
      <c r="B129" s="292" t="s">
        <v>802</v>
      </c>
      <c r="C129" s="249"/>
      <c r="D129" s="249"/>
      <c r="E129" s="11">
        <v>0</v>
      </c>
      <c r="F129" s="293">
        <v>6</v>
      </c>
      <c r="G129" s="294">
        <v>1500</v>
      </c>
      <c r="H129" s="250">
        <v>0</v>
      </c>
      <c r="I129" s="258">
        <f t="shared" si="70"/>
        <v>0</v>
      </c>
      <c r="J129" s="250">
        <v>0</v>
      </c>
      <c r="K129" s="258">
        <f t="shared" si="71"/>
        <v>0</v>
      </c>
      <c r="L129" s="250">
        <v>0</v>
      </c>
      <c r="M129" s="258">
        <f t="shared" si="72"/>
        <v>0</v>
      </c>
      <c r="N129" s="295">
        <f>I129</f>
        <v>0</v>
      </c>
      <c r="O129" s="296">
        <f>+N129*G129</f>
        <v>0</v>
      </c>
      <c r="P129" s="296">
        <f>+I129+K129+M129+O129</f>
        <v>0</v>
      </c>
      <c r="Q129" s="254"/>
      <c r="R129" s="254"/>
    </row>
    <row r="130" spans="1:18" s="255" customFormat="1" ht="24">
      <c r="A130" s="63">
        <v>121</v>
      </c>
      <c r="B130" s="297" t="s">
        <v>803</v>
      </c>
      <c r="C130" s="249"/>
      <c r="D130" s="249"/>
      <c r="E130" s="298"/>
      <c r="F130" s="299"/>
      <c r="G130" s="294"/>
      <c r="H130" s="250"/>
      <c r="I130" s="296">
        <v>825000</v>
      </c>
      <c r="J130" s="300"/>
      <c r="K130" s="296">
        <v>825000</v>
      </c>
      <c r="L130" s="300"/>
      <c r="M130" s="296">
        <v>825000</v>
      </c>
      <c r="N130" s="300"/>
      <c r="O130" s="296">
        <v>825000</v>
      </c>
      <c r="P130" s="296">
        <f>+I130+K130+M130+O130</f>
        <v>3300000</v>
      </c>
      <c r="Q130" s="254"/>
      <c r="R130" s="254"/>
    </row>
    <row r="131" spans="1:18" s="255" customFormat="1" ht="26.25">
      <c r="A131" s="247"/>
      <c r="B131" s="301"/>
      <c r="C131" s="274"/>
      <c r="D131" s="274"/>
      <c r="E131" s="249"/>
      <c r="F131" s="249"/>
      <c r="G131" s="301" t="s">
        <v>14</v>
      </c>
      <c r="H131" s="302"/>
      <c r="I131" s="303">
        <f>SUM(I6:I130)</f>
        <v>2593457.25</v>
      </c>
      <c r="J131" s="302"/>
      <c r="K131" s="303">
        <f>SUM(K6:K130)</f>
        <v>2635613.25</v>
      </c>
      <c r="L131" s="302"/>
      <c r="M131" s="303">
        <f>SUM(M6:M130)</f>
        <v>2640107.25</v>
      </c>
      <c r="N131" s="302"/>
      <c r="O131" s="303">
        <f>SUM(O6:O130)</f>
        <v>2649137.25</v>
      </c>
      <c r="P131" s="304">
        <f>SUM(P6:P130)</f>
        <v>10518315</v>
      </c>
      <c r="Q131" s="254"/>
      <c r="R131" s="254"/>
    </row>
    <row r="140" spans="1:18" s="255" customFormat="1">
      <c r="A140" s="305"/>
      <c r="C140" s="306"/>
      <c r="D140" s="306"/>
      <c r="E140" s="307"/>
      <c r="F140" s="307"/>
      <c r="G140" s="254"/>
      <c r="H140" s="307"/>
      <c r="J140" s="307"/>
      <c r="L140" s="307"/>
      <c r="N140" s="307"/>
      <c r="Q140" s="254"/>
      <c r="R140" s="254"/>
    </row>
    <row r="141" spans="1:18" s="255" customFormat="1">
      <c r="A141" s="305"/>
      <c r="C141" s="306"/>
      <c r="D141" s="306"/>
      <c r="E141" s="307"/>
      <c r="F141" s="307"/>
      <c r="G141" s="254"/>
      <c r="H141" s="307"/>
      <c r="J141" s="307"/>
      <c r="L141" s="307"/>
      <c r="N141" s="307"/>
      <c r="Q141" s="254"/>
      <c r="R141" s="254"/>
    </row>
    <row r="142" spans="1:18" s="255" customFormat="1">
      <c r="A142" s="305"/>
      <c r="C142" s="306"/>
      <c r="D142" s="306"/>
      <c r="E142" s="307"/>
      <c r="F142" s="307"/>
      <c r="G142" s="254"/>
      <c r="H142" s="307"/>
      <c r="J142" s="307"/>
      <c r="L142" s="307"/>
      <c r="N142" s="307"/>
      <c r="Q142" s="254"/>
      <c r="R142" s="254"/>
    </row>
    <row r="143" spans="1:18" s="255" customFormat="1">
      <c r="A143" s="305"/>
      <c r="C143" s="306"/>
      <c r="D143" s="306"/>
      <c r="E143" s="307"/>
      <c r="F143" s="307"/>
      <c r="G143" s="254"/>
      <c r="H143" s="307"/>
      <c r="J143" s="307"/>
      <c r="L143" s="307"/>
      <c r="N143" s="307"/>
      <c r="Q143" s="254"/>
      <c r="R143" s="254"/>
    </row>
    <row r="144" spans="1:18" s="255" customFormat="1">
      <c r="A144" s="305"/>
      <c r="C144" s="306"/>
      <c r="D144" s="306"/>
      <c r="E144" s="307"/>
      <c r="F144" s="307"/>
      <c r="G144" s="254"/>
      <c r="H144" s="307"/>
      <c r="J144" s="307"/>
      <c r="L144" s="307"/>
      <c r="N144" s="307"/>
      <c r="Q144" s="254"/>
      <c r="R144" s="254"/>
    </row>
    <row r="145" spans="1:18" s="255" customFormat="1">
      <c r="A145" s="305"/>
      <c r="C145" s="306"/>
      <c r="D145" s="306"/>
      <c r="E145" s="307"/>
      <c r="F145" s="307"/>
      <c r="G145" s="254"/>
      <c r="H145" s="307"/>
      <c r="J145" s="307"/>
      <c r="L145" s="307"/>
      <c r="N145" s="307"/>
      <c r="Q145" s="254"/>
      <c r="R145" s="254"/>
    </row>
    <row r="146" spans="1:18" s="255" customFormat="1">
      <c r="A146" s="305"/>
      <c r="C146" s="306"/>
      <c r="D146" s="306"/>
      <c r="E146" s="307"/>
      <c r="F146" s="307"/>
      <c r="G146" s="254"/>
      <c r="H146" s="307"/>
      <c r="J146" s="307"/>
      <c r="L146" s="307"/>
      <c r="N146" s="307"/>
      <c r="Q146" s="254"/>
      <c r="R146" s="254"/>
    </row>
    <row r="147" spans="1:18" s="239" customFormat="1" ht="15" customHeight="1">
      <c r="A147" s="619" t="s">
        <v>565</v>
      </c>
      <c r="B147" s="620" t="s">
        <v>5</v>
      </c>
      <c r="C147" s="621" t="s">
        <v>804</v>
      </c>
      <c r="D147" s="622"/>
      <c r="E147" s="623"/>
      <c r="F147" s="621" t="s">
        <v>805</v>
      </c>
      <c r="G147" s="623"/>
      <c r="H147" s="614" t="s">
        <v>672</v>
      </c>
      <c r="I147" s="614"/>
      <c r="J147" s="614" t="s">
        <v>673</v>
      </c>
      <c r="K147" s="614"/>
      <c r="L147" s="613" t="s">
        <v>674</v>
      </c>
      <c r="M147" s="613"/>
      <c r="N147" s="614" t="s">
        <v>675</v>
      </c>
      <c r="O147" s="614"/>
      <c r="P147" s="615" t="s">
        <v>676</v>
      </c>
      <c r="Q147" s="238"/>
      <c r="R147" s="238"/>
    </row>
    <row r="148" spans="1:18" s="239" customFormat="1" ht="15.75" customHeight="1">
      <c r="A148" s="619"/>
      <c r="B148" s="620"/>
      <c r="C148" s="624"/>
      <c r="D148" s="625"/>
      <c r="E148" s="626"/>
      <c r="F148" s="624"/>
      <c r="G148" s="626"/>
      <c r="H148" s="617" t="s">
        <v>677</v>
      </c>
      <c r="I148" s="618"/>
      <c r="J148" s="617" t="s">
        <v>677</v>
      </c>
      <c r="K148" s="618"/>
      <c r="L148" s="617" t="s">
        <v>677</v>
      </c>
      <c r="M148" s="618"/>
      <c r="N148" s="617" t="s">
        <v>677</v>
      </c>
      <c r="O148" s="618"/>
      <c r="P148" s="616"/>
      <c r="Q148" s="238"/>
      <c r="R148" s="238"/>
    </row>
    <row r="149" spans="1:18" s="255" customFormat="1">
      <c r="A149" s="592"/>
      <c r="B149" s="593"/>
      <c r="C149" s="593"/>
      <c r="D149" s="593"/>
      <c r="E149" s="593"/>
      <c r="F149" s="593"/>
      <c r="G149" s="593"/>
      <c r="H149" s="593"/>
      <c r="I149" s="593"/>
      <c r="J149" s="593"/>
      <c r="K149" s="593"/>
      <c r="L149" s="593"/>
      <c r="M149" s="593"/>
      <c r="N149" s="593"/>
      <c r="O149" s="593"/>
      <c r="P149" s="594"/>
      <c r="Q149" s="254"/>
      <c r="R149" s="254"/>
    </row>
    <row r="150" spans="1:18" s="255" customFormat="1" ht="43.5">
      <c r="A150" s="308">
        <v>1</v>
      </c>
      <c r="B150" s="309" t="s">
        <v>806</v>
      </c>
      <c r="C150" s="610">
        <v>4329215</v>
      </c>
      <c r="D150" s="611"/>
      <c r="E150" s="612"/>
      <c r="F150" s="610">
        <v>4347692</v>
      </c>
      <c r="G150" s="612"/>
      <c r="H150" s="588">
        <v>1086923</v>
      </c>
      <c r="I150" s="591"/>
      <c r="J150" s="588">
        <v>1086923</v>
      </c>
      <c r="K150" s="591"/>
      <c r="L150" s="588">
        <v>1086923</v>
      </c>
      <c r="M150" s="591"/>
      <c r="N150" s="588">
        <v>1086923</v>
      </c>
      <c r="O150" s="591"/>
      <c r="P150" s="310">
        <v>4347692</v>
      </c>
      <c r="Q150" s="254"/>
      <c r="R150" s="254"/>
    </row>
    <row r="151" spans="1:18" s="255" customFormat="1">
      <c r="A151" s="592"/>
      <c r="B151" s="593"/>
      <c r="C151" s="593"/>
      <c r="D151" s="593"/>
      <c r="E151" s="593"/>
      <c r="F151" s="593"/>
      <c r="G151" s="593"/>
      <c r="H151" s="593"/>
      <c r="I151" s="593"/>
      <c r="J151" s="593"/>
      <c r="K151" s="593"/>
      <c r="L151" s="593"/>
      <c r="M151" s="593"/>
      <c r="N151" s="593"/>
      <c r="O151" s="593"/>
      <c r="P151" s="594"/>
      <c r="Q151" s="254"/>
      <c r="R151" s="254"/>
    </row>
    <row r="152" spans="1:18" s="255" customFormat="1" ht="43.5">
      <c r="A152" s="308">
        <v>2</v>
      </c>
      <c r="B152" s="309" t="s">
        <v>807</v>
      </c>
      <c r="C152" s="610">
        <v>640262</v>
      </c>
      <c r="D152" s="611"/>
      <c r="E152" s="612"/>
      <c r="F152" s="610">
        <v>1700000</v>
      </c>
      <c r="G152" s="612"/>
      <c r="H152" s="588">
        <v>425000</v>
      </c>
      <c r="I152" s="591"/>
      <c r="J152" s="588">
        <v>425000</v>
      </c>
      <c r="K152" s="591"/>
      <c r="L152" s="588">
        <v>425000</v>
      </c>
      <c r="M152" s="591"/>
      <c r="N152" s="588">
        <v>425000</v>
      </c>
      <c r="O152" s="591"/>
      <c r="P152" s="310">
        <v>1700000</v>
      </c>
      <c r="Q152" s="254"/>
      <c r="R152" s="254"/>
    </row>
    <row r="153" spans="1:18" s="255" customFormat="1">
      <c r="A153" s="592"/>
      <c r="B153" s="593"/>
      <c r="C153" s="593"/>
      <c r="D153" s="593"/>
      <c r="E153" s="593"/>
      <c r="F153" s="593"/>
      <c r="G153" s="593"/>
      <c r="H153" s="593"/>
      <c r="I153" s="593"/>
      <c r="J153" s="593"/>
      <c r="K153" s="593"/>
      <c r="L153" s="593"/>
      <c r="M153" s="593"/>
      <c r="N153" s="593"/>
      <c r="O153" s="593"/>
      <c r="P153" s="594"/>
      <c r="Q153" s="254"/>
      <c r="R153" s="254"/>
    </row>
    <row r="154" spans="1:18" s="255" customFormat="1">
      <c r="A154" s="595">
        <v>3</v>
      </c>
      <c r="B154" s="597" t="s">
        <v>808</v>
      </c>
      <c r="C154" s="599">
        <v>2357795</v>
      </c>
      <c r="D154" s="599"/>
      <c r="E154" s="599"/>
      <c r="F154" s="601">
        <v>2500000</v>
      </c>
      <c r="G154" s="602"/>
      <c r="H154" s="601">
        <v>625000</v>
      </c>
      <c r="I154" s="605"/>
      <c r="J154" s="601">
        <v>625000</v>
      </c>
      <c r="K154" s="605"/>
      <c r="L154" s="601">
        <v>625000</v>
      </c>
      <c r="M154" s="605"/>
      <c r="N154" s="601">
        <v>625000</v>
      </c>
      <c r="O154" s="605"/>
      <c r="P154" s="608">
        <v>2500000</v>
      </c>
      <c r="Q154" s="254"/>
      <c r="R154" s="254"/>
    </row>
    <row r="155" spans="1:18" s="255" customFormat="1">
      <c r="A155" s="596"/>
      <c r="B155" s="598"/>
      <c r="C155" s="600"/>
      <c r="D155" s="600"/>
      <c r="E155" s="600"/>
      <c r="F155" s="603"/>
      <c r="G155" s="604"/>
      <c r="H155" s="606"/>
      <c r="I155" s="607"/>
      <c r="J155" s="606"/>
      <c r="K155" s="607"/>
      <c r="L155" s="606"/>
      <c r="M155" s="607"/>
      <c r="N155" s="606"/>
      <c r="O155" s="607"/>
      <c r="P155" s="609"/>
      <c r="Q155" s="254"/>
      <c r="R155" s="254"/>
    </row>
    <row r="156" spans="1:18" s="255" customFormat="1" ht="21" customHeight="1">
      <c r="A156" s="583"/>
      <c r="B156" s="584"/>
      <c r="C156" s="584"/>
      <c r="D156" s="584"/>
      <c r="E156" s="584"/>
      <c r="F156" s="584"/>
      <c r="G156" s="584"/>
      <c r="H156" s="584"/>
      <c r="I156" s="584"/>
      <c r="J156" s="584"/>
      <c r="K156" s="584"/>
      <c r="L156" s="584"/>
      <c r="M156" s="584"/>
      <c r="N156" s="584"/>
      <c r="O156" s="584"/>
      <c r="P156" s="585"/>
      <c r="Q156" s="254"/>
      <c r="R156" s="254"/>
    </row>
    <row r="157" spans="1:18" s="255" customFormat="1" ht="44.25">
      <c r="A157" s="311">
        <v>4</v>
      </c>
      <c r="B157" s="312" t="s">
        <v>809</v>
      </c>
      <c r="C157" s="588">
        <v>500000</v>
      </c>
      <c r="D157" s="589"/>
      <c r="E157" s="590"/>
      <c r="F157" s="588">
        <v>700000</v>
      </c>
      <c r="G157" s="590"/>
      <c r="H157" s="588">
        <v>175000</v>
      </c>
      <c r="I157" s="591"/>
      <c r="J157" s="588">
        <v>175000</v>
      </c>
      <c r="K157" s="591"/>
      <c r="L157" s="588">
        <v>175000</v>
      </c>
      <c r="M157" s="591"/>
      <c r="N157" s="588">
        <v>175000</v>
      </c>
      <c r="O157" s="591"/>
      <c r="P157" s="310">
        <v>700000</v>
      </c>
      <c r="Q157" s="254"/>
      <c r="R157" s="254"/>
    </row>
    <row r="158" spans="1:18" s="255" customFormat="1">
      <c r="A158" s="583"/>
      <c r="B158" s="584"/>
      <c r="C158" s="584"/>
      <c r="D158" s="584"/>
      <c r="E158" s="584"/>
      <c r="F158" s="584"/>
      <c r="G158" s="584"/>
      <c r="H158" s="584"/>
      <c r="I158" s="584"/>
      <c r="J158" s="584"/>
      <c r="K158" s="584"/>
      <c r="L158" s="584"/>
      <c r="M158" s="584"/>
      <c r="N158" s="584"/>
      <c r="O158" s="584"/>
      <c r="P158" s="585"/>
      <c r="Q158" s="254"/>
      <c r="R158" s="254"/>
    </row>
    <row r="159" spans="1:18" s="255" customFormat="1" ht="30">
      <c r="A159" s="583"/>
      <c r="B159" s="584"/>
      <c r="C159" s="584"/>
      <c r="D159" s="584"/>
      <c r="E159" s="584"/>
      <c r="F159" s="584"/>
      <c r="G159" s="584"/>
      <c r="H159" s="584"/>
      <c r="I159" s="584"/>
      <c r="J159" s="584"/>
      <c r="K159" s="584"/>
      <c r="L159" s="584"/>
      <c r="M159" s="585"/>
      <c r="N159" s="313" t="s">
        <v>14</v>
      </c>
      <c r="O159" s="586">
        <f>SUM(P131:P157)</f>
        <v>19766007</v>
      </c>
      <c r="P159" s="587"/>
      <c r="Q159" s="254"/>
      <c r="R159" s="254"/>
    </row>
    <row r="160" spans="1:18" s="255" customFormat="1">
      <c r="A160" s="305"/>
      <c r="C160" s="306"/>
      <c r="D160" s="306"/>
      <c r="E160" s="307"/>
      <c r="F160" s="307"/>
      <c r="G160" s="254"/>
      <c r="H160" s="307"/>
      <c r="J160" s="307"/>
      <c r="L160" s="307"/>
      <c r="N160" s="307"/>
      <c r="Q160" s="254"/>
      <c r="R160" s="254"/>
    </row>
    <row r="161" spans="1:18" s="255" customFormat="1">
      <c r="A161" s="305"/>
      <c r="C161" s="306"/>
      <c r="D161" s="306"/>
      <c r="E161" s="307"/>
      <c r="F161" s="307"/>
      <c r="G161" s="254"/>
      <c r="H161" s="307"/>
      <c r="J161" s="307"/>
      <c r="L161" s="307"/>
      <c r="N161" s="307"/>
      <c r="Q161" s="254"/>
      <c r="R161" s="254"/>
    </row>
    <row r="162" spans="1:18" s="255" customFormat="1">
      <c r="A162" s="305"/>
      <c r="C162" s="306"/>
      <c r="D162" s="306"/>
      <c r="E162" s="307"/>
      <c r="F162" s="307"/>
      <c r="G162" s="254"/>
      <c r="H162" s="307"/>
      <c r="J162" s="307"/>
      <c r="L162" s="307"/>
      <c r="N162" s="307"/>
      <c r="Q162" s="254"/>
      <c r="R162" s="254"/>
    </row>
    <row r="163" spans="1:18" s="255" customFormat="1">
      <c r="A163" s="305"/>
      <c r="C163" s="306"/>
      <c r="D163" s="306"/>
      <c r="E163" s="307"/>
      <c r="F163" s="307"/>
      <c r="G163" s="254"/>
      <c r="H163" s="307"/>
      <c r="J163" s="307"/>
      <c r="L163" s="307"/>
      <c r="N163" s="307"/>
      <c r="Q163" s="254"/>
      <c r="R163" s="254"/>
    </row>
    <row r="164" spans="1:18" s="255" customFormat="1">
      <c r="A164" s="305"/>
      <c r="C164" s="306"/>
      <c r="D164" s="306"/>
      <c r="E164" s="307"/>
      <c r="F164" s="307"/>
      <c r="G164" s="254"/>
      <c r="H164" s="307"/>
      <c r="J164" s="307"/>
      <c r="L164" s="307"/>
      <c r="N164" s="307"/>
      <c r="Q164" s="254"/>
      <c r="R164" s="254"/>
    </row>
    <row r="165" spans="1:18" s="255" customFormat="1">
      <c r="A165" s="305"/>
      <c r="C165" s="306"/>
      <c r="D165" s="306"/>
      <c r="E165" s="307"/>
      <c r="F165" s="307"/>
      <c r="G165" s="254"/>
      <c r="H165" s="307"/>
      <c r="J165" s="307"/>
      <c r="L165" s="307"/>
      <c r="N165" s="307"/>
      <c r="Q165" s="254"/>
      <c r="R165" s="254"/>
    </row>
    <row r="166" spans="1:18" s="255" customFormat="1">
      <c r="A166" s="305"/>
      <c r="C166" s="306"/>
      <c r="D166" s="306"/>
      <c r="E166" s="307"/>
      <c r="F166" s="307"/>
      <c r="G166" s="254"/>
      <c r="H166" s="307"/>
      <c r="J166" s="307"/>
      <c r="L166" s="307"/>
      <c r="N166" s="307"/>
      <c r="Q166" s="254"/>
      <c r="R166" s="254"/>
    </row>
    <row r="167" spans="1:18" s="255" customFormat="1">
      <c r="A167" s="305"/>
      <c r="C167" s="306"/>
      <c r="D167" s="306"/>
      <c r="E167" s="307"/>
      <c r="F167" s="307"/>
      <c r="G167" s="254"/>
      <c r="H167" s="307"/>
      <c r="J167" s="307"/>
      <c r="L167" s="307"/>
      <c r="N167" s="307"/>
      <c r="Q167" s="254"/>
      <c r="R167" s="254"/>
    </row>
    <row r="168" spans="1:18" s="255" customFormat="1">
      <c r="A168" s="305"/>
      <c r="C168" s="306"/>
      <c r="D168" s="306"/>
      <c r="E168" s="307"/>
      <c r="F168" s="307"/>
      <c r="G168" s="254"/>
      <c r="H168" s="307"/>
      <c r="J168" s="307"/>
      <c r="L168" s="307"/>
      <c r="N168" s="307"/>
      <c r="Q168" s="254"/>
      <c r="R168" s="254"/>
    </row>
    <row r="169" spans="1:18" s="255" customFormat="1">
      <c r="A169" s="305"/>
      <c r="C169" s="306"/>
      <c r="D169" s="306"/>
      <c r="E169" s="307"/>
      <c r="F169" s="307"/>
      <c r="G169" s="254"/>
      <c r="H169" s="307"/>
      <c r="J169" s="307"/>
      <c r="L169" s="307"/>
      <c r="N169" s="307"/>
      <c r="Q169" s="254"/>
      <c r="R169" s="254"/>
    </row>
    <row r="170" spans="1:18" s="255" customFormat="1">
      <c r="A170" s="305"/>
      <c r="C170" s="306"/>
      <c r="D170" s="306"/>
      <c r="E170" s="307"/>
      <c r="F170" s="307"/>
      <c r="G170" s="254"/>
      <c r="H170" s="307"/>
      <c r="J170" s="307"/>
      <c r="L170" s="307"/>
      <c r="N170" s="307"/>
      <c r="Q170" s="254"/>
      <c r="R170" s="254"/>
    </row>
    <row r="171" spans="1:18" s="255" customFormat="1">
      <c r="A171" s="305"/>
      <c r="C171" s="306"/>
      <c r="D171" s="306"/>
      <c r="E171" s="307"/>
      <c r="F171" s="307"/>
      <c r="G171" s="254"/>
      <c r="H171" s="307"/>
      <c r="J171" s="307"/>
      <c r="L171" s="307"/>
      <c r="N171" s="307"/>
      <c r="Q171" s="254"/>
      <c r="R171" s="254"/>
    </row>
    <row r="172" spans="1:18" s="255" customFormat="1">
      <c r="A172" s="305"/>
      <c r="C172" s="306"/>
      <c r="D172" s="306"/>
      <c r="E172" s="307"/>
      <c r="F172" s="307"/>
      <c r="G172" s="254"/>
      <c r="H172" s="307"/>
      <c r="J172" s="307"/>
      <c r="L172" s="307"/>
      <c r="N172" s="307"/>
      <c r="Q172" s="254"/>
      <c r="R172" s="254"/>
    </row>
    <row r="173" spans="1:18" s="255" customFormat="1">
      <c r="A173" s="305"/>
      <c r="C173" s="306"/>
      <c r="D173" s="306"/>
      <c r="E173" s="307"/>
      <c r="F173" s="307"/>
      <c r="G173" s="254"/>
      <c r="H173" s="307"/>
      <c r="J173" s="307"/>
      <c r="L173" s="307"/>
      <c r="N173" s="307"/>
      <c r="Q173" s="254"/>
      <c r="R173" s="254"/>
    </row>
    <row r="174" spans="1:18" s="255" customFormat="1">
      <c r="A174" s="305"/>
      <c r="C174" s="306"/>
      <c r="D174" s="306"/>
      <c r="E174" s="307"/>
      <c r="F174" s="307"/>
      <c r="G174" s="254"/>
      <c r="H174" s="307"/>
      <c r="J174" s="307"/>
      <c r="L174" s="307"/>
      <c r="N174" s="307"/>
      <c r="Q174" s="254"/>
      <c r="R174" s="254"/>
    </row>
    <row r="175" spans="1:18" s="255" customFormat="1">
      <c r="A175" s="305"/>
      <c r="C175" s="306"/>
      <c r="D175" s="306"/>
      <c r="E175" s="307"/>
      <c r="F175" s="307"/>
      <c r="G175" s="254"/>
      <c r="H175" s="307"/>
      <c r="J175" s="307"/>
      <c r="L175" s="307"/>
      <c r="N175" s="307"/>
      <c r="Q175" s="254"/>
      <c r="R175" s="254"/>
    </row>
    <row r="176" spans="1:18" s="255" customFormat="1">
      <c r="A176" s="305"/>
      <c r="C176" s="306"/>
      <c r="D176" s="306"/>
      <c r="E176" s="307"/>
      <c r="F176" s="307"/>
      <c r="G176" s="254"/>
      <c r="H176" s="307"/>
      <c r="J176" s="307"/>
      <c r="L176" s="307"/>
      <c r="N176" s="307"/>
      <c r="Q176" s="254"/>
      <c r="R176" s="254"/>
    </row>
    <row r="177" spans="1:18" s="255" customFormat="1">
      <c r="A177" s="305"/>
      <c r="C177" s="306"/>
      <c r="D177" s="306"/>
      <c r="E177" s="307"/>
      <c r="F177" s="307"/>
      <c r="G177" s="254"/>
      <c r="H177" s="307"/>
      <c r="J177" s="307"/>
      <c r="L177" s="307"/>
      <c r="N177" s="307"/>
      <c r="Q177" s="254"/>
      <c r="R177" s="254"/>
    </row>
    <row r="178" spans="1:18" s="255" customFormat="1">
      <c r="A178" s="305"/>
      <c r="C178" s="306"/>
      <c r="D178" s="306"/>
      <c r="E178" s="307"/>
      <c r="F178" s="307"/>
      <c r="G178" s="254"/>
      <c r="H178" s="307"/>
      <c r="J178" s="307"/>
      <c r="L178" s="307"/>
      <c r="N178" s="307"/>
      <c r="Q178" s="254"/>
      <c r="R178" s="254"/>
    </row>
    <row r="179" spans="1:18" s="255" customFormat="1">
      <c r="A179" s="305"/>
      <c r="C179" s="306"/>
      <c r="D179" s="306"/>
      <c r="E179" s="307"/>
      <c r="F179" s="307"/>
      <c r="G179" s="254"/>
      <c r="H179" s="307"/>
      <c r="J179" s="307"/>
      <c r="L179" s="307"/>
      <c r="N179" s="307"/>
      <c r="Q179" s="254"/>
      <c r="R179" s="254"/>
    </row>
    <row r="180" spans="1:18" s="255" customFormat="1">
      <c r="A180" s="305"/>
      <c r="C180" s="306"/>
      <c r="D180" s="306"/>
      <c r="E180" s="307"/>
      <c r="F180" s="307"/>
      <c r="G180" s="254"/>
      <c r="H180" s="307"/>
      <c r="J180" s="307"/>
      <c r="L180" s="307"/>
      <c r="N180" s="307"/>
      <c r="Q180" s="254"/>
      <c r="R180" s="254"/>
    </row>
    <row r="181" spans="1:18" s="255" customFormat="1">
      <c r="A181" s="305"/>
      <c r="C181" s="306"/>
      <c r="D181" s="306"/>
      <c r="E181" s="307"/>
      <c r="F181" s="307"/>
      <c r="G181" s="254"/>
      <c r="H181" s="307"/>
      <c r="J181" s="307"/>
      <c r="L181" s="307"/>
      <c r="N181" s="307"/>
      <c r="Q181" s="254"/>
      <c r="R181" s="254"/>
    </row>
    <row r="182" spans="1:18" s="255" customFormat="1">
      <c r="A182" s="305"/>
      <c r="C182" s="306"/>
      <c r="D182" s="306"/>
      <c r="E182" s="307"/>
      <c r="F182" s="307"/>
      <c r="G182" s="254"/>
      <c r="H182" s="307"/>
      <c r="J182" s="307"/>
      <c r="L182" s="307"/>
      <c r="N182" s="307"/>
      <c r="Q182" s="254"/>
      <c r="R182" s="254"/>
    </row>
    <row r="183" spans="1:18" s="255" customFormat="1">
      <c r="A183" s="305"/>
      <c r="C183" s="306"/>
      <c r="D183" s="306"/>
      <c r="E183" s="307"/>
      <c r="F183" s="307"/>
      <c r="G183" s="254"/>
      <c r="H183" s="307"/>
      <c r="J183" s="307"/>
      <c r="L183" s="307"/>
      <c r="N183" s="307"/>
      <c r="Q183" s="254"/>
      <c r="R183" s="254"/>
    </row>
    <row r="184" spans="1:18" s="255" customFormat="1">
      <c r="A184" s="305"/>
      <c r="C184" s="306"/>
      <c r="D184" s="306"/>
      <c r="E184" s="307"/>
      <c r="F184" s="307"/>
      <c r="G184" s="254"/>
      <c r="H184" s="307"/>
      <c r="J184" s="307"/>
      <c r="L184" s="307"/>
      <c r="N184" s="307"/>
      <c r="Q184" s="254"/>
      <c r="R184" s="254"/>
    </row>
    <row r="185" spans="1:18" s="255" customFormat="1">
      <c r="A185" s="305"/>
      <c r="C185" s="306"/>
      <c r="D185" s="306"/>
      <c r="E185" s="307"/>
      <c r="F185" s="307"/>
      <c r="G185" s="254"/>
      <c r="H185" s="307"/>
      <c r="J185" s="307"/>
      <c r="L185" s="307"/>
      <c r="N185" s="307"/>
      <c r="Q185" s="254"/>
      <c r="R185" s="254"/>
    </row>
    <row r="186" spans="1:18" s="255" customFormat="1">
      <c r="A186" s="305"/>
      <c r="C186" s="306"/>
      <c r="D186" s="306"/>
      <c r="E186" s="307"/>
      <c r="F186" s="307"/>
      <c r="G186" s="254"/>
      <c r="H186" s="307"/>
      <c r="J186" s="307"/>
      <c r="L186" s="307"/>
      <c r="N186" s="307"/>
      <c r="Q186" s="254"/>
      <c r="R186" s="254"/>
    </row>
    <row r="187" spans="1:18" s="255" customFormat="1">
      <c r="A187" s="305"/>
      <c r="C187" s="306"/>
      <c r="D187" s="306"/>
      <c r="E187" s="307"/>
      <c r="F187" s="307"/>
      <c r="G187" s="254"/>
      <c r="H187" s="307"/>
      <c r="J187" s="307"/>
      <c r="L187" s="307"/>
      <c r="N187" s="307"/>
      <c r="Q187" s="254"/>
      <c r="R187" s="254"/>
    </row>
    <row r="188" spans="1:18" s="255" customFormat="1">
      <c r="A188" s="305"/>
      <c r="C188" s="306"/>
      <c r="D188" s="306"/>
      <c r="E188" s="307"/>
      <c r="F188" s="307"/>
      <c r="G188" s="254"/>
      <c r="H188" s="307"/>
      <c r="J188" s="307"/>
      <c r="L188" s="307"/>
      <c r="N188" s="307"/>
      <c r="Q188" s="254"/>
      <c r="R188" s="254"/>
    </row>
    <row r="189" spans="1:18" s="255" customFormat="1">
      <c r="A189" s="305"/>
      <c r="C189" s="306"/>
      <c r="D189" s="306"/>
      <c r="E189" s="307"/>
      <c r="F189" s="307"/>
      <c r="G189" s="254"/>
      <c r="H189" s="307"/>
      <c r="J189" s="307"/>
      <c r="L189" s="307"/>
      <c r="N189" s="307"/>
      <c r="Q189" s="254"/>
      <c r="R189" s="254"/>
    </row>
    <row r="190" spans="1:18" s="255" customFormat="1">
      <c r="A190" s="305"/>
      <c r="C190" s="306"/>
      <c r="D190" s="306"/>
      <c r="E190" s="307"/>
      <c r="F190" s="307"/>
      <c r="G190" s="254"/>
      <c r="H190" s="307"/>
      <c r="J190" s="307"/>
      <c r="L190" s="307"/>
      <c r="N190" s="307"/>
      <c r="Q190" s="254"/>
      <c r="R190" s="254"/>
    </row>
    <row r="191" spans="1:18" s="255" customFormat="1">
      <c r="A191" s="305"/>
      <c r="C191" s="306"/>
      <c r="D191" s="306"/>
      <c r="E191" s="307"/>
      <c r="F191" s="307"/>
      <c r="G191" s="254"/>
      <c r="H191" s="307"/>
      <c r="J191" s="307"/>
      <c r="L191" s="307"/>
      <c r="N191" s="307"/>
      <c r="Q191" s="254"/>
      <c r="R191" s="254"/>
    </row>
    <row r="192" spans="1:18" s="255" customFormat="1">
      <c r="A192" s="305"/>
      <c r="C192" s="306"/>
      <c r="D192" s="306"/>
      <c r="E192" s="307"/>
      <c r="F192" s="307"/>
      <c r="G192" s="254"/>
      <c r="H192" s="307"/>
      <c r="J192" s="307"/>
      <c r="L192" s="307"/>
      <c r="N192" s="307"/>
      <c r="Q192" s="254"/>
      <c r="R192" s="254"/>
    </row>
    <row r="193" spans="1:18" s="255" customFormat="1">
      <c r="A193" s="305"/>
      <c r="C193" s="306"/>
      <c r="D193" s="306"/>
      <c r="E193" s="307"/>
      <c r="F193" s="307"/>
      <c r="G193" s="254"/>
      <c r="H193" s="307"/>
      <c r="J193" s="307"/>
      <c r="L193" s="307"/>
      <c r="N193" s="307"/>
      <c r="Q193" s="254"/>
      <c r="R193" s="254"/>
    </row>
    <row r="194" spans="1:18" s="239" customFormat="1">
      <c r="A194" s="305"/>
      <c r="B194" s="255"/>
      <c r="C194" s="314"/>
      <c r="D194" s="314"/>
      <c r="E194" s="315"/>
      <c r="F194" s="315"/>
      <c r="G194" s="238"/>
      <c r="H194" s="315"/>
      <c r="J194" s="315"/>
      <c r="L194" s="315"/>
      <c r="N194" s="315"/>
      <c r="Q194" s="238"/>
      <c r="R194" s="238"/>
    </row>
    <row r="195" spans="1:18" s="239" customFormat="1">
      <c r="A195" s="305"/>
      <c r="B195" s="255"/>
      <c r="C195" s="314"/>
      <c r="D195" s="314"/>
      <c r="E195" s="315"/>
      <c r="F195" s="315"/>
      <c r="G195" s="238"/>
      <c r="H195" s="315"/>
      <c r="J195" s="315"/>
      <c r="L195" s="315"/>
      <c r="N195" s="315"/>
      <c r="Q195" s="238"/>
      <c r="R195" s="238"/>
    </row>
    <row r="196" spans="1:18" s="239" customFormat="1">
      <c r="A196" s="305"/>
      <c r="B196" s="255"/>
      <c r="C196" s="314"/>
      <c r="D196" s="314"/>
      <c r="E196" s="315"/>
      <c r="F196" s="315"/>
      <c r="G196" s="238"/>
      <c r="H196" s="315"/>
      <c r="J196" s="315"/>
      <c r="L196" s="315"/>
      <c r="N196" s="315"/>
      <c r="Q196" s="238"/>
      <c r="R196" s="238"/>
    </row>
    <row r="197" spans="1:18" s="239" customFormat="1">
      <c r="A197" s="305"/>
      <c r="B197" s="255"/>
      <c r="C197" s="314"/>
      <c r="D197" s="314"/>
      <c r="E197" s="315"/>
      <c r="F197" s="315"/>
      <c r="G197" s="238"/>
      <c r="H197" s="315"/>
      <c r="J197" s="315"/>
      <c r="L197" s="315"/>
      <c r="N197" s="315"/>
      <c r="Q197" s="238"/>
      <c r="R197" s="238"/>
    </row>
    <row r="198" spans="1:18" s="239" customFormat="1">
      <c r="A198" s="305"/>
      <c r="B198" s="255"/>
      <c r="C198" s="314"/>
      <c r="D198" s="314"/>
      <c r="E198" s="315"/>
      <c r="F198" s="315"/>
      <c r="G198" s="238"/>
      <c r="H198" s="315"/>
      <c r="J198" s="315"/>
      <c r="L198" s="315"/>
      <c r="N198" s="315"/>
      <c r="Q198" s="238"/>
      <c r="R198" s="238"/>
    </row>
    <row r="199" spans="1:18" s="239" customFormat="1">
      <c r="A199" s="305"/>
      <c r="B199" s="255"/>
      <c r="C199" s="314"/>
      <c r="D199" s="314"/>
      <c r="E199" s="315"/>
      <c r="F199" s="315"/>
      <c r="G199" s="238"/>
      <c r="H199" s="315"/>
      <c r="J199" s="315"/>
      <c r="L199" s="315"/>
      <c r="N199" s="315"/>
      <c r="Q199" s="238"/>
      <c r="R199" s="238"/>
    </row>
    <row r="200" spans="1:18" s="239" customFormat="1">
      <c r="A200" s="305"/>
      <c r="B200" s="255"/>
      <c r="C200" s="314"/>
      <c r="D200" s="314"/>
      <c r="E200" s="315"/>
      <c r="F200" s="315"/>
      <c r="G200" s="238"/>
      <c r="H200" s="315"/>
      <c r="J200" s="315"/>
      <c r="L200" s="315"/>
      <c r="N200" s="315"/>
      <c r="Q200" s="238"/>
      <c r="R200" s="238"/>
    </row>
    <row r="201" spans="1:18" s="239" customFormat="1">
      <c r="A201" s="305"/>
      <c r="B201" s="255"/>
      <c r="C201" s="314"/>
      <c r="D201" s="314"/>
      <c r="E201" s="315"/>
      <c r="F201" s="315"/>
      <c r="G201" s="238"/>
      <c r="H201" s="315"/>
      <c r="J201" s="315"/>
      <c r="L201" s="315"/>
      <c r="N201" s="315"/>
      <c r="Q201" s="238"/>
      <c r="R201" s="238"/>
    </row>
    <row r="202" spans="1:18" s="239" customFormat="1">
      <c r="A202" s="305"/>
      <c r="B202" s="255"/>
      <c r="C202" s="314"/>
      <c r="D202" s="314"/>
      <c r="E202" s="315"/>
      <c r="F202" s="315"/>
      <c r="G202" s="238"/>
      <c r="H202" s="315"/>
      <c r="J202" s="315"/>
      <c r="L202" s="315"/>
      <c r="N202" s="315"/>
      <c r="Q202" s="238"/>
      <c r="R202" s="238"/>
    </row>
    <row r="203" spans="1:18" s="239" customFormat="1">
      <c r="A203" s="305"/>
      <c r="B203" s="255"/>
      <c r="C203" s="314"/>
      <c r="D203" s="314"/>
      <c r="E203" s="315"/>
      <c r="F203" s="315"/>
      <c r="G203" s="238"/>
      <c r="H203" s="315"/>
      <c r="J203" s="315"/>
      <c r="L203" s="315"/>
      <c r="N203" s="315"/>
      <c r="Q203" s="238"/>
      <c r="R203" s="238"/>
    </row>
    <row r="204" spans="1:18" s="239" customFormat="1">
      <c r="A204" s="305"/>
      <c r="B204" s="255"/>
      <c r="C204" s="314"/>
      <c r="D204" s="314"/>
      <c r="E204" s="315"/>
      <c r="F204" s="315"/>
      <c r="G204" s="238"/>
      <c r="H204" s="315"/>
      <c r="J204" s="315"/>
      <c r="L204" s="315"/>
      <c r="N204" s="315"/>
      <c r="Q204" s="238"/>
      <c r="R204" s="238"/>
    </row>
    <row r="205" spans="1:18" s="239" customFormat="1">
      <c r="A205" s="305"/>
      <c r="B205" s="255"/>
      <c r="C205" s="314"/>
      <c r="D205" s="314"/>
      <c r="E205" s="315"/>
      <c r="F205" s="315"/>
      <c r="G205" s="238"/>
      <c r="H205" s="315"/>
      <c r="J205" s="315"/>
      <c r="L205" s="315"/>
      <c r="N205" s="315"/>
      <c r="Q205" s="238"/>
      <c r="R205" s="238"/>
    </row>
    <row r="206" spans="1:18" s="239" customFormat="1">
      <c r="A206" s="305"/>
      <c r="B206" s="255"/>
      <c r="C206" s="314"/>
      <c r="D206" s="314"/>
      <c r="E206" s="315"/>
      <c r="F206" s="315"/>
      <c r="G206" s="238"/>
      <c r="H206" s="315"/>
      <c r="J206" s="315"/>
      <c r="L206" s="315"/>
      <c r="N206" s="315"/>
      <c r="Q206" s="238"/>
      <c r="R206" s="238"/>
    </row>
    <row r="207" spans="1:18" s="239" customFormat="1">
      <c r="A207" s="305"/>
      <c r="B207" s="255"/>
      <c r="C207" s="314"/>
      <c r="D207" s="314"/>
      <c r="E207" s="315"/>
      <c r="F207" s="315"/>
      <c r="G207" s="238"/>
      <c r="H207" s="315"/>
      <c r="J207" s="315"/>
      <c r="L207" s="315"/>
      <c r="N207" s="315"/>
      <c r="Q207" s="238"/>
      <c r="R207" s="238"/>
    </row>
    <row r="208" spans="1:18" s="239" customFormat="1">
      <c r="A208" s="305"/>
      <c r="B208" s="255"/>
      <c r="C208" s="314"/>
      <c r="D208" s="314"/>
      <c r="E208" s="315"/>
      <c r="F208" s="315"/>
      <c r="G208" s="238"/>
      <c r="H208" s="315"/>
      <c r="J208" s="315"/>
      <c r="L208" s="315"/>
      <c r="N208" s="315"/>
      <c r="Q208" s="238"/>
      <c r="R208" s="238"/>
    </row>
    <row r="209" spans="1:18" s="239" customFormat="1">
      <c r="A209" s="305"/>
      <c r="B209" s="255"/>
      <c r="C209" s="314"/>
      <c r="D209" s="314"/>
      <c r="E209" s="315"/>
      <c r="F209" s="315"/>
      <c r="G209" s="238"/>
      <c r="H209" s="315"/>
      <c r="J209" s="315"/>
      <c r="L209" s="315"/>
      <c r="N209" s="315"/>
      <c r="Q209" s="238"/>
      <c r="R209" s="238"/>
    </row>
    <row r="210" spans="1:18" s="239" customFormat="1">
      <c r="A210" s="305"/>
      <c r="B210" s="255"/>
      <c r="C210" s="314"/>
      <c r="D210" s="314"/>
      <c r="E210" s="315"/>
      <c r="F210" s="315"/>
      <c r="G210" s="238"/>
      <c r="H210" s="315"/>
      <c r="J210" s="315"/>
      <c r="L210" s="315"/>
      <c r="N210" s="315"/>
      <c r="Q210" s="238"/>
      <c r="R210" s="238"/>
    </row>
    <row r="211" spans="1:18" s="239" customFormat="1">
      <c r="A211" s="305"/>
      <c r="B211" s="255"/>
      <c r="C211" s="314"/>
      <c r="D211" s="314"/>
      <c r="E211" s="315"/>
      <c r="F211" s="315"/>
      <c r="G211" s="238"/>
      <c r="H211" s="315"/>
      <c r="J211" s="315"/>
      <c r="L211" s="315"/>
      <c r="N211" s="315"/>
      <c r="Q211" s="238"/>
      <c r="R211" s="238"/>
    </row>
    <row r="212" spans="1:18" s="239" customFormat="1">
      <c r="A212" s="305"/>
      <c r="B212" s="255"/>
      <c r="C212" s="314"/>
      <c r="D212" s="314"/>
      <c r="E212" s="315"/>
      <c r="F212" s="315"/>
      <c r="G212" s="238"/>
      <c r="H212" s="315"/>
      <c r="J212" s="315"/>
      <c r="L212" s="315"/>
      <c r="N212" s="315"/>
      <c r="Q212" s="238"/>
      <c r="R212" s="238"/>
    </row>
    <row r="213" spans="1:18" s="239" customFormat="1">
      <c r="A213" s="305"/>
      <c r="B213" s="255"/>
      <c r="C213" s="314"/>
      <c r="D213" s="314"/>
      <c r="E213" s="315"/>
      <c r="F213" s="315"/>
      <c r="G213" s="238"/>
      <c r="H213" s="315"/>
      <c r="J213" s="315"/>
      <c r="L213" s="315"/>
      <c r="N213" s="315"/>
      <c r="Q213" s="238"/>
      <c r="R213" s="238"/>
    </row>
    <row r="214" spans="1:18" s="239" customFormat="1">
      <c r="A214" s="305"/>
      <c r="B214" s="255"/>
      <c r="C214" s="314"/>
      <c r="D214" s="314"/>
      <c r="E214" s="315"/>
      <c r="F214" s="315"/>
      <c r="G214" s="238"/>
      <c r="H214" s="315"/>
      <c r="J214" s="315"/>
      <c r="L214" s="315"/>
      <c r="N214" s="315"/>
      <c r="Q214" s="238"/>
      <c r="R214" s="238"/>
    </row>
    <row r="215" spans="1:18" s="239" customFormat="1">
      <c r="A215" s="305"/>
      <c r="B215" s="255"/>
      <c r="C215" s="314"/>
      <c r="D215" s="314"/>
      <c r="E215" s="315"/>
      <c r="F215" s="315"/>
      <c r="G215" s="238"/>
      <c r="H215" s="315"/>
      <c r="J215" s="315"/>
      <c r="L215" s="315"/>
      <c r="N215" s="315"/>
      <c r="Q215" s="238"/>
      <c r="R215" s="238"/>
    </row>
    <row r="216" spans="1:18" s="239" customFormat="1">
      <c r="A216" s="305"/>
      <c r="B216" s="255"/>
      <c r="C216" s="314"/>
      <c r="D216" s="314"/>
      <c r="E216" s="315"/>
      <c r="F216" s="315"/>
      <c r="G216" s="238"/>
      <c r="H216" s="315"/>
      <c r="J216" s="315"/>
      <c r="L216" s="315"/>
      <c r="N216" s="315"/>
      <c r="Q216" s="238"/>
      <c r="R216" s="238"/>
    </row>
    <row r="217" spans="1:18" s="239" customFormat="1">
      <c r="A217" s="305"/>
      <c r="B217" s="255"/>
      <c r="C217" s="314"/>
      <c r="D217" s="314"/>
      <c r="E217" s="315"/>
      <c r="F217" s="315"/>
      <c r="G217" s="238"/>
      <c r="H217" s="315"/>
      <c r="J217" s="315"/>
      <c r="L217" s="315"/>
      <c r="N217" s="315"/>
      <c r="Q217" s="238"/>
      <c r="R217" s="238"/>
    </row>
    <row r="218" spans="1:18" s="239" customFormat="1">
      <c r="A218" s="305"/>
      <c r="B218" s="255"/>
      <c r="C218" s="314"/>
      <c r="D218" s="314"/>
      <c r="E218" s="315"/>
      <c r="F218" s="315"/>
      <c r="G218" s="238"/>
      <c r="H218" s="315"/>
      <c r="J218" s="315"/>
      <c r="L218" s="315"/>
      <c r="N218" s="315"/>
      <c r="Q218" s="238"/>
      <c r="R218" s="238"/>
    </row>
    <row r="219" spans="1:18" s="239" customFormat="1">
      <c r="A219" s="305"/>
      <c r="B219" s="255"/>
      <c r="C219" s="314"/>
      <c r="D219" s="314"/>
      <c r="E219" s="315"/>
      <c r="F219" s="315"/>
      <c r="G219" s="238"/>
      <c r="H219" s="315"/>
      <c r="J219" s="315"/>
      <c r="L219" s="315"/>
      <c r="N219" s="315"/>
      <c r="Q219" s="238"/>
      <c r="R219" s="238"/>
    </row>
    <row r="220" spans="1:18" s="239" customFormat="1">
      <c r="A220" s="305"/>
      <c r="B220" s="255"/>
      <c r="C220" s="314"/>
      <c r="D220" s="314"/>
      <c r="E220" s="315"/>
      <c r="F220" s="315"/>
      <c r="G220" s="238"/>
      <c r="H220" s="315"/>
      <c r="J220" s="315"/>
      <c r="L220" s="315"/>
      <c r="N220" s="315"/>
      <c r="Q220" s="238"/>
      <c r="R220" s="238"/>
    </row>
    <row r="221" spans="1:18" s="239" customFormat="1">
      <c r="A221" s="305"/>
      <c r="B221" s="255"/>
      <c r="C221" s="314"/>
      <c r="D221" s="314"/>
      <c r="E221" s="315"/>
      <c r="F221" s="315"/>
      <c r="G221" s="238"/>
      <c r="H221" s="315"/>
      <c r="J221" s="315"/>
      <c r="L221" s="315"/>
      <c r="N221" s="315"/>
      <c r="Q221" s="238"/>
      <c r="R221" s="238"/>
    </row>
    <row r="222" spans="1:18" s="239" customFormat="1">
      <c r="A222" s="305"/>
      <c r="B222" s="255"/>
      <c r="C222" s="314"/>
      <c r="D222" s="314"/>
      <c r="E222" s="315"/>
      <c r="F222" s="315"/>
      <c r="G222" s="238"/>
      <c r="H222" s="315"/>
      <c r="J222" s="315"/>
      <c r="L222" s="315"/>
      <c r="N222" s="315"/>
      <c r="Q222" s="238"/>
      <c r="R222" s="238"/>
    </row>
    <row r="223" spans="1:18" s="239" customFormat="1">
      <c r="A223" s="305"/>
      <c r="B223" s="255"/>
      <c r="C223" s="314"/>
      <c r="D223" s="314"/>
      <c r="E223" s="315"/>
      <c r="F223" s="315"/>
      <c r="G223" s="238"/>
      <c r="H223" s="315"/>
      <c r="J223" s="315"/>
      <c r="L223" s="315"/>
      <c r="N223" s="315"/>
      <c r="Q223" s="238"/>
      <c r="R223" s="238"/>
    </row>
    <row r="224" spans="1:18" s="239" customFormat="1">
      <c r="A224" s="305"/>
      <c r="B224" s="255"/>
      <c r="C224" s="314"/>
      <c r="D224" s="314"/>
      <c r="E224" s="315"/>
      <c r="F224" s="315"/>
      <c r="G224" s="238"/>
      <c r="H224" s="315"/>
      <c r="J224" s="315"/>
      <c r="L224" s="315"/>
      <c r="N224" s="315"/>
      <c r="Q224" s="238"/>
      <c r="R224" s="238"/>
    </row>
    <row r="225" spans="1:18" s="239" customFormat="1">
      <c r="A225" s="305"/>
      <c r="B225" s="255"/>
      <c r="C225" s="314"/>
      <c r="D225" s="314"/>
      <c r="E225" s="315"/>
      <c r="F225" s="315"/>
      <c r="G225" s="238"/>
      <c r="H225" s="315"/>
      <c r="J225" s="315"/>
      <c r="L225" s="315"/>
      <c r="N225" s="315"/>
      <c r="Q225" s="238"/>
      <c r="R225" s="238"/>
    </row>
    <row r="226" spans="1:18" s="239" customFormat="1">
      <c r="A226" s="305"/>
      <c r="B226" s="255"/>
      <c r="C226" s="314"/>
      <c r="D226" s="314"/>
      <c r="E226" s="315"/>
      <c r="F226" s="315"/>
      <c r="G226" s="238"/>
      <c r="H226" s="315"/>
      <c r="J226" s="315"/>
      <c r="L226" s="315"/>
      <c r="N226" s="315"/>
      <c r="Q226" s="238"/>
      <c r="R226" s="238"/>
    </row>
    <row r="227" spans="1:18" s="239" customFormat="1">
      <c r="A227" s="305"/>
      <c r="B227" s="255"/>
      <c r="C227" s="314"/>
      <c r="D227" s="314"/>
      <c r="E227" s="315"/>
      <c r="F227" s="315"/>
      <c r="G227" s="238"/>
      <c r="H227" s="315"/>
      <c r="J227" s="315"/>
      <c r="L227" s="315"/>
      <c r="N227" s="315"/>
      <c r="Q227" s="238"/>
      <c r="R227" s="238"/>
    </row>
    <row r="228" spans="1:18" s="239" customFormat="1">
      <c r="A228" s="305"/>
      <c r="B228" s="255"/>
      <c r="C228" s="314"/>
      <c r="D228" s="314"/>
      <c r="E228" s="315"/>
      <c r="F228" s="315"/>
      <c r="G228" s="238"/>
      <c r="H228" s="315"/>
      <c r="J228" s="315"/>
      <c r="L228" s="315"/>
      <c r="N228" s="315"/>
      <c r="Q228" s="238"/>
      <c r="R228" s="238"/>
    </row>
    <row r="229" spans="1:18" s="239" customFormat="1">
      <c r="A229" s="305"/>
      <c r="B229" s="255"/>
      <c r="C229" s="314"/>
      <c r="D229" s="314"/>
      <c r="E229" s="315"/>
      <c r="F229" s="315"/>
      <c r="G229" s="238"/>
      <c r="H229" s="315"/>
      <c r="J229" s="315"/>
      <c r="L229" s="315"/>
      <c r="N229" s="315"/>
      <c r="Q229" s="238"/>
      <c r="R229" s="238"/>
    </row>
    <row r="230" spans="1:18" s="239" customFormat="1">
      <c r="A230" s="305"/>
      <c r="B230" s="255"/>
      <c r="C230" s="314"/>
      <c r="D230" s="314"/>
      <c r="E230" s="315"/>
      <c r="F230" s="315"/>
      <c r="G230" s="238"/>
      <c r="H230" s="315"/>
      <c r="J230" s="315"/>
      <c r="L230" s="315"/>
      <c r="N230" s="315"/>
      <c r="Q230" s="238"/>
      <c r="R230" s="238"/>
    </row>
    <row r="231" spans="1:18" s="239" customFormat="1">
      <c r="A231" s="305"/>
      <c r="B231" s="255"/>
      <c r="C231" s="314"/>
      <c r="D231" s="314"/>
      <c r="E231" s="315"/>
      <c r="F231" s="315"/>
      <c r="G231" s="238"/>
      <c r="H231" s="315"/>
      <c r="J231" s="315"/>
      <c r="L231" s="315"/>
      <c r="N231" s="315"/>
      <c r="Q231" s="238"/>
      <c r="R231" s="238"/>
    </row>
    <row r="232" spans="1:18" s="239" customFormat="1">
      <c r="A232" s="305"/>
      <c r="B232" s="255"/>
      <c r="C232" s="314"/>
      <c r="D232" s="314"/>
      <c r="E232" s="315"/>
      <c r="F232" s="315"/>
      <c r="G232" s="238"/>
      <c r="H232" s="315"/>
      <c r="J232" s="315"/>
      <c r="L232" s="315"/>
      <c r="N232" s="315"/>
      <c r="Q232" s="238"/>
      <c r="R232" s="238"/>
    </row>
    <row r="233" spans="1:18" s="239" customFormat="1">
      <c r="A233" s="305"/>
      <c r="B233" s="255"/>
      <c r="C233" s="314"/>
      <c r="D233" s="314"/>
      <c r="E233" s="315"/>
      <c r="F233" s="315"/>
      <c r="G233" s="238"/>
      <c r="H233" s="315"/>
      <c r="J233" s="315"/>
      <c r="L233" s="315"/>
      <c r="N233" s="315"/>
      <c r="Q233" s="238"/>
      <c r="R233" s="238"/>
    </row>
    <row r="234" spans="1:18" s="239" customFormat="1">
      <c r="A234" s="305"/>
      <c r="B234" s="255"/>
      <c r="C234" s="314"/>
      <c r="D234" s="314"/>
      <c r="E234" s="315"/>
      <c r="F234" s="315"/>
      <c r="G234" s="238"/>
      <c r="H234" s="315"/>
      <c r="J234" s="315"/>
      <c r="L234" s="315"/>
      <c r="N234" s="315"/>
      <c r="Q234" s="238"/>
      <c r="R234" s="238"/>
    </row>
    <row r="235" spans="1:18" s="239" customFormat="1">
      <c r="A235" s="305"/>
      <c r="B235" s="255"/>
      <c r="C235" s="314"/>
      <c r="D235" s="314"/>
      <c r="E235" s="315"/>
      <c r="F235" s="315"/>
      <c r="G235" s="238"/>
      <c r="H235" s="315"/>
      <c r="J235" s="315"/>
      <c r="L235" s="315"/>
      <c r="N235" s="315"/>
      <c r="Q235" s="238"/>
      <c r="R235" s="238"/>
    </row>
    <row r="236" spans="1:18" s="239" customFormat="1">
      <c r="A236" s="305"/>
      <c r="B236" s="255"/>
      <c r="C236" s="314"/>
      <c r="D236" s="314"/>
      <c r="E236" s="315"/>
      <c r="F236" s="315"/>
      <c r="G236" s="238"/>
      <c r="H236" s="315"/>
      <c r="J236" s="315"/>
      <c r="L236" s="315"/>
      <c r="N236" s="315"/>
      <c r="Q236" s="238"/>
      <c r="R236" s="238"/>
    </row>
    <row r="237" spans="1:18" s="239" customFormat="1">
      <c r="A237" s="305"/>
      <c r="B237" s="255"/>
      <c r="C237" s="314"/>
      <c r="D237" s="314"/>
      <c r="E237" s="315"/>
      <c r="F237" s="315"/>
      <c r="G237" s="238"/>
      <c r="H237" s="315"/>
      <c r="J237" s="315"/>
      <c r="L237" s="315"/>
      <c r="N237" s="315"/>
      <c r="Q237" s="238"/>
      <c r="R237" s="238"/>
    </row>
    <row r="238" spans="1:18" s="239" customFormat="1">
      <c r="A238" s="305"/>
      <c r="B238" s="255"/>
      <c r="C238" s="314"/>
      <c r="D238" s="314"/>
      <c r="E238" s="315"/>
      <c r="F238" s="315"/>
      <c r="G238" s="238"/>
      <c r="H238" s="315"/>
      <c r="J238" s="315"/>
      <c r="L238" s="315"/>
      <c r="N238" s="315"/>
      <c r="Q238" s="238"/>
      <c r="R238" s="238"/>
    </row>
    <row r="239" spans="1:18" s="239" customFormat="1">
      <c r="A239" s="305"/>
      <c r="B239" s="255"/>
      <c r="C239" s="314"/>
      <c r="D239" s="314"/>
      <c r="E239" s="315"/>
      <c r="F239" s="315"/>
      <c r="G239" s="238"/>
      <c r="H239" s="315"/>
      <c r="J239" s="315"/>
      <c r="L239" s="315"/>
      <c r="N239" s="315"/>
      <c r="Q239" s="238"/>
      <c r="R239" s="238"/>
    </row>
    <row r="240" spans="1:18" s="239" customFormat="1">
      <c r="A240" s="305"/>
      <c r="B240" s="255"/>
      <c r="C240" s="314"/>
      <c r="D240" s="314"/>
      <c r="E240" s="315"/>
      <c r="F240" s="315"/>
      <c r="G240" s="238"/>
      <c r="H240" s="315"/>
      <c r="J240" s="315"/>
      <c r="L240" s="315"/>
      <c r="N240" s="315"/>
      <c r="Q240" s="238"/>
      <c r="R240" s="238"/>
    </row>
    <row r="241" spans="1:18" s="239" customFormat="1">
      <c r="A241" s="305"/>
      <c r="B241" s="255"/>
      <c r="C241" s="314"/>
      <c r="D241" s="314"/>
      <c r="E241" s="315"/>
      <c r="F241" s="315"/>
      <c r="G241" s="238"/>
      <c r="H241" s="315"/>
      <c r="J241" s="315"/>
      <c r="L241" s="315"/>
      <c r="N241" s="315"/>
      <c r="Q241" s="238"/>
      <c r="R241" s="238"/>
    </row>
    <row r="242" spans="1:18" s="239" customFormat="1">
      <c r="A242" s="305"/>
      <c r="B242" s="255"/>
      <c r="C242" s="314"/>
      <c r="D242" s="314"/>
      <c r="E242" s="315"/>
      <c r="F242" s="315"/>
      <c r="G242" s="238"/>
      <c r="H242" s="315"/>
      <c r="J242" s="315"/>
      <c r="L242" s="315"/>
      <c r="N242" s="315"/>
      <c r="Q242" s="238"/>
      <c r="R242" s="238"/>
    </row>
    <row r="243" spans="1:18" s="239" customFormat="1">
      <c r="A243" s="305"/>
      <c r="B243" s="255"/>
      <c r="C243" s="314"/>
      <c r="D243" s="314"/>
      <c r="E243" s="315"/>
      <c r="F243" s="315"/>
      <c r="G243" s="238"/>
      <c r="H243" s="315"/>
      <c r="J243" s="315"/>
      <c r="L243" s="315"/>
      <c r="N243" s="315"/>
      <c r="Q243" s="238"/>
      <c r="R243" s="238"/>
    </row>
    <row r="244" spans="1:18" s="239" customFormat="1">
      <c r="A244" s="305"/>
      <c r="B244" s="255"/>
      <c r="C244" s="314"/>
      <c r="D244" s="314"/>
      <c r="E244" s="315"/>
      <c r="F244" s="315"/>
      <c r="G244" s="238"/>
      <c r="H244" s="315"/>
      <c r="J244" s="315"/>
      <c r="L244" s="315"/>
      <c r="N244" s="315"/>
      <c r="Q244" s="238"/>
      <c r="R244" s="238"/>
    </row>
    <row r="245" spans="1:18" s="239" customFormat="1">
      <c r="A245" s="305"/>
      <c r="B245" s="255"/>
      <c r="C245" s="314"/>
      <c r="D245" s="314"/>
      <c r="E245" s="315"/>
      <c r="F245" s="315"/>
      <c r="G245" s="238"/>
      <c r="H245" s="315"/>
      <c r="J245" s="315"/>
      <c r="L245" s="315"/>
      <c r="N245" s="315"/>
      <c r="Q245" s="238"/>
      <c r="R245" s="238"/>
    </row>
    <row r="246" spans="1:18" s="239" customFormat="1">
      <c r="A246" s="305"/>
      <c r="B246" s="255"/>
      <c r="C246" s="314"/>
      <c r="D246" s="314"/>
      <c r="E246" s="315"/>
      <c r="F246" s="315"/>
      <c r="G246" s="238"/>
      <c r="H246" s="315"/>
      <c r="J246" s="315"/>
      <c r="L246" s="315"/>
      <c r="N246" s="315"/>
      <c r="Q246" s="238"/>
      <c r="R246" s="238"/>
    </row>
    <row r="247" spans="1:18" s="239" customFormat="1">
      <c r="A247" s="305"/>
      <c r="B247" s="255"/>
      <c r="C247" s="314"/>
      <c r="D247" s="314"/>
      <c r="E247" s="315"/>
      <c r="F247" s="315"/>
      <c r="G247" s="238"/>
      <c r="H247" s="315"/>
      <c r="J247" s="315"/>
      <c r="L247" s="315"/>
      <c r="N247" s="315"/>
      <c r="Q247" s="238"/>
      <c r="R247" s="238"/>
    </row>
    <row r="248" spans="1:18" s="239" customFormat="1">
      <c r="A248" s="305"/>
      <c r="B248" s="255"/>
      <c r="C248" s="314"/>
      <c r="D248" s="314"/>
      <c r="E248" s="315"/>
      <c r="F248" s="315"/>
      <c r="G248" s="238"/>
      <c r="H248" s="315"/>
      <c r="J248" s="315"/>
      <c r="L248" s="315"/>
      <c r="N248" s="315"/>
      <c r="Q248" s="238"/>
      <c r="R248" s="238"/>
    </row>
    <row r="249" spans="1:18" s="239" customFormat="1">
      <c r="A249" s="305"/>
      <c r="B249" s="255"/>
      <c r="C249" s="314"/>
      <c r="D249" s="314"/>
      <c r="E249" s="315"/>
      <c r="F249" s="315"/>
      <c r="G249" s="238"/>
      <c r="H249" s="315"/>
      <c r="J249" s="315"/>
      <c r="L249" s="315"/>
      <c r="N249" s="315"/>
      <c r="Q249" s="238"/>
      <c r="R249" s="238"/>
    </row>
    <row r="250" spans="1:18" s="239" customFormat="1">
      <c r="A250" s="305"/>
      <c r="B250" s="255"/>
      <c r="C250" s="314"/>
      <c r="D250" s="314"/>
      <c r="E250" s="315"/>
      <c r="F250" s="315"/>
      <c r="G250" s="238"/>
      <c r="H250" s="315"/>
      <c r="J250" s="315"/>
      <c r="L250" s="315"/>
      <c r="N250" s="315"/>
      <c r="Q250" s="238"/>
      <c r="R250" s="238"/>
    </row>
    <row r="251" spans="1:18" s="239" customFormat="1">
      <c r="A251" s="305"/>
      <c r="B251" s="255"/>
      <c r="C251" s="314"/>
      <c r="D251" s="314"/>
      <c r="E251" s="315"/>
      <c r="F251" s="315"/>
      <c r="G251" s="238"/>
      <c r="H251" s="315"/>
      <c r="J251" s="315"/>
      <c r="L251" s="315"/>
      <c r="N251" s="315"/>
      <c r="Q251" s="238"/>
      <c r="R251" s="238"/>
    </row>
    <row r="252" spans="1:18" s="239" customFormat="1">
      <c r="A252" s="305"/>
      <c r="B252" s="255"/>
      <c r="C252" s="314"/>
      <c r="D252" s="314"/>
      <c r="E252" s="315"/>
      <c r="F252" s="315"/>
      <c r="G252" s="238"/>
      <c r="H252" s="315"/>
      <c r="J252" s="315"/>
      <c r="L252" s="315"/>
      <c r="N252" s="315"/>
      <c r="Q252" s="238"/>
      <c r="R252" s="238"/>
    </row>
    <row r="253" spans="1:18" s="239" customFormat="1">
      <c r="A253" s="305"/>
      <c r="B253" s="255"/>
      <c r="C253" s="314"/>
      <c r="D253" s="314"/>
      <c r="E253" s="315"/>
      <c r="F253" s="315"/>
      <c r="G253" s="238"/>
      <c r="H253" s="315"/>
      <c r="J253" s="315"/>
      <c r="L253" s="315"/>
      <c r="N253" s="315"/>
      <c r="Q253" s="238"/>
      <c r="R253" s="238"/>
    </row>
    <row r="254" spans="1:18" s="239" customFormat="1">
      <c r="A254" s="305"/>
      <c r="B254" s="255"/>
      <c r="C254" s="314"/>
      <c r="D254" s="314"/>
      <c r="E254" s="315"/>
      <c r="F254" s="315"/>
      <c r="G254" s="238"/>
      <c r="H254" s="315"/>
      <c r="J254" s="315"/>
      <c r="L254" s="315"/>
      <c r="N254" s="315"/>
      <c r="Q254" s="238"/>
      <c r="R254" s="238"/>
    </row>
    <row r="255" spans="1:18" s="239" customFormat="1">
      <c r="A255" s="305"/>
      <c r="B255" s="255"/>
      <c r="C255" s="314"/>
      <c r="D255" s="314"/>
      <c r="E255" s="315"/>
      <c r="F255" s="315"/>
      <c r="G255" s="238"/>
      <c r="H255" s="315"/>
      <c r="J255" s="315"/>
      <c r="L255" s="315"/>
      <c r="N255" s="315"/>
      <c r="Q255" s="238"/>
      <c r="R255" s="238"/>
    </row>
    <row r="256" spans="1:18" s="239" customFormat="1">
      <c r="A256" s="305"/>
      <c r="B256" s="255"/>
      <c r="C256" s="314"/>
      <c r="D256" s="314"/>
      <c r="E256" s="315"/>
      <c r="F256" s="315"/>
      <c r="G256" s="238"/>
      <c r="H256" s="315"/>
      <c r="J256" s="315"/>
      <c r="L256" s="315"/>
      <c r="N256" s="315"/>
      <c r="Q256" s="238"/>
      <c r="R256" s="238"/>
    </row>
    <row r="257" spans="1:18" s="239" customFormat="1">
      <c r="A257" s="305"/>
      <c r="B257" s="255"/>
      <c r="C257" s="314"/>
      <c r="D257" s="314"/>
      <c r="E257" s="315"/>
      <c r="F257" s="315"/>
      <c r="G257" s="238"/>
      <c r="H257" s="315"/>
      <c r="J257" s="315"/>
      <c r="L257" s="315"/>
      <c r="N257" s="315"/>
      <c r="Q257" s="238"/>
      <c r="R257" s="238"/>
    </row>
    <row r="258" spans="1:18">
      <c r="A258" s="305"/>
    </row>
    <row r="259" spans="1:18">
      <c r="A259" s="305"/>
    </row>
    <row r="260" spans="1:18">
      <c r="A260" s="305"/>
    </row>
    <row r="261" spans="1:18">
      <c r="A261" s="305"/>
    </row>
    <row r="262" spans="1:18">
      <c r="A262" s="305"/>
    </row>
    <row r="263" spans="1:18">
      <c r="A263" s="305"/>
    </row>
    <row r="264" spans="1:18">
      <c r="A264" s="305"/>
    </row>
    <row r="265" spans="1:18">
      <c r="A265" s="305"/>
    </row>
    <row r="266" spans="1:18">
      <c r="A266" s="305"/>
    </row>
    <row r="267" spans="1:18">
      <c r="A267" s="305"/>
    </row>
    <row r="268" spans="1:18">
      <c r="A268" s="305"/>
    </row>
    <row r="269" spans="1:18">
      <c r="A269" s="305"/>
    </row>
    <row r="270" spans="1:18">
      <c r="A270" s="305"/>
    </row>
    <row r="271" spans="1:18">
      <c r="A271" s="305"/>
    </row>
    <row r="272" spans="1:18">
      <c r="A272" s="305"/>
    </row>
    <row r="273" spans="1:1">
      <c r="A273" s="305"/>
    </row>
    <row r="274" spans="1:1">
      <c r="A274" s="305"/>
    </row>
    <row r="275" spans="1:1">
      <c r="A275" s="305"/>
    </row>
    <row r="276" spans="1:1">
      <c r="A276" s="305"/>
    </row>
    <row r="277" spans="1:1">
      <c r="A277" s="305"/>
    </row>
    <row r="278" spans="1:1">
      <c r="A278" s="305"/>
    </row>
    <row r="279" spans="1:1">
      <c r="A279" s="305"/>
    </row>
    <row r="280" spans="1:1">
      <c r="A280" s="305"/>
    </row>
    <row r="281" spans="1:1">
      <c r="A281" s="305"/>
    </row>
    <row r="282" spans="1:1">
      <c r="A282" s="305"/>
    </row>
    <row r="283" spans="1:1">
      <c r="A283" s="305"/>
    </row>
    <row r="284" spans="1:1">
      <c r="A284" s="305"/>
    </row>
    <row r="285" spans="1:1">
      <c r="A285" s="305"/>
    </row>
    <row r="286" spans="1:1">
      <c r="A286" s="305"/>
    </row>
    <row r="287" spans="1:1">
      <c r="A287" s="305"/>
    </row>
    <row r="288" spans="1:1">
      <c r="A288" s="305"/>
    </row>
    <row r="289" spans="1:1">
      <c r="A289" s="305"/>
    </row>
    <row r="290" spans="1:1">
      <c r="A290" s="305"/>
    </row>
    <row r="291" spans="1:1">
      <c r="A291" s="305"/>
    </row>
    <row r="292" spans="1:1">
      <c r="A292" s="305"/>
    </row>
    <row r="293" spans="1:1">
      <c r="A293" s="305"/>
    </row>
    <row r="294" spans="1:1">
      <c r="A294" s="305"/>
    </row>
    <row r="295" spans="1:1">
      <c r="A295" s="305"/>
    </row>
    <row r="296" spans="1:1">
      <c r="A296" s="305"/>
    </row>
    <row r="297" spans="1:1">
      <c r="A297" s="305"/>
    </row>
    <row r="298" spans="1:1">
      <c r="A298" s="305"/>
    </row>
    <row r="299" spans="1:1">
      <c r="A299" s="305"/>
    </row>
    <row r="300" spans="1:1">
      <c r="A300" s="305"/>
    </row>
    <row r="301" spans="1:1">
      <c r="A301" s="305"/>
    </row>
    <row r="302" spans="1:1">
      <c r="A302" s="305"/>
    </row>
    <row r="303" spans="1:1">
      <c r="A303" s="305"/>
    </row>
    <row r="304" spans="1:1">
      <c r="A304" s="305"/>
    </row>
    <row r="305" spans="1:1">
      <c r="A305" s="305"/>
    </row>
    <row r="306" spans="1:1">
      <c r="A306" s="305"/>
    </row>
    <row r="307" spans="1:1">
      <c r="A307" s="305"/>
    </row>
    <row r="308" spans="1:1">
      <c r="A308" s="305"/>
    </row>
    <row r="309" spans="1:1">
      <c r="A309" s="305"/>
    </row>
    <row r="310" spans="1:1">
      <c r="A310" s="305"/>
    </row>
    <row r="311" spans="1:1">
      <c r="A311" s="305"/>
    </row>
    <row r="312" spans="1:1">
      <c r="A312" s="305"/>
    </row>
    <row r="313" spans="1:1">
      <c r="A313" s="305"/>
    </row>
    <row r="314" spans="1:1">
      <c r="A314" s="305"/>
    </row>
    <row r="315" spans="1:1">
      <c r="A315" s="305"/>
    </row>
    <row r="316" spans="1:1">
      <c r="A316" s="305"/>
    </row>
    <row r="317" spans="1:1">
      <c r="A317" s="305"/>
    </row>
    <row r="318" spans="1:1">
      <c r="A318" s="305"/>
    </row>
    <row r="319" spans="1:1">
      <c r="A319" s="305"/>
    </row>
    <row r="320" spans="1:1">
      <c r="A320" s="305"/>
    </row>
    <row r="321" spans="1:1">
      <c r="A321" s="305"/>
    </row>
    <row r="322" spans="1:1">
      <c r="A322" s="305"/>
    </row>
    <row r="323" spans="1:1">
      <c r="A323" s="305"/>
    </row>
    <row r="324" spans="1:1">
      <c r="A324" s="305"/>
    </row>
    <row r="325" spans="1:1">
      <c r="A325" s="305"/>
    </row>
    <row r="326" spans="1:1">
      <c r="A326" s="305"/>
    </row>
    <row r="327" spans="1:1">
      <c r="A327" s="305"/>
    </row>
    <row r="328" spans="1:1">
      <c r="A328" s="305"/>
    </row>
    <row r="329" spans="1:1">
      <c r="A329" s="305"/>
    </row>
    <row r="330" spans="1:1">
      <c r="A330" s="305"/>
    </row>
    <row r="331" spans="1:1">
      <c r="A331" s="305"/>
    </row>
    <row r="332" spans="1:1">
      <c r="A332" s="305"/>
    </row>
    <row r="333" spans="1:1">
      <c r="A333" s="305"/>
    </row>
    <row r="334" spans="1:1">
      <c r="A334" s="305"/>
    </row>
    <row r="335" spans="1:1">
      <c r="A335" s="305"/>
    </row>
    <row r="336" spans="1:1">
      <c r="A336" s="305"/>
    </row>
    <row r="337" spans="1:1">
      <c r="A337" s="305"/>
    </row>
    <row r="338" spans="1:1">
      <c r="A338" s="305"/>
    </row>
    <row r="339" spans="1:1">
      <c r="A339" s="305"/>
    </row>
    <row r="340" spans="1:1">
      <c r="A340" s="305"/>
    </row>
    <row r="341" spans="1:1">
      <c r="A341" s="305"/>
    </row>
    <row r="342" spans="1:1">
      <c r="A342" s="305"/>
    </row>
    <row r="343" spans="1:1">
      <c r="A343" s="305"/>
    </row>
    <row r="344" spans="1:1">
      <c r="A344" s="305"/>
    </row>
    <row r="345" spans="1:1">
      <c r="A345" s="305"/>
    </row>
    <row r="346" spans="1:1">
      <c r="A346" s="305"/>
    </row>
    <row r="347" spans="1:1">
      <c r="A347" s="305"/>
    </row>
    <row r="348" spans="1:1">
      <c r="A348" s="305"/>
    </row>
    <row r="349" spans="1:1">
      <c r="A349" s="305"/>
    </row>
    <row r="350" spans="1:1">
      <c r="A350" s="305"/>
    </row>
    <row r="351" spans="1:1">
      <c r="A351" s="305"/>
    </row>
    <row r="352" spans="1:1">
      <c r="A352" s="305"/>
    </row>
    <row r="353" spans="1:1">
      <c r="A353" s="305"/>
    </row>
    <row r="354" spans="1:1">
      <c r="A354" s="305"/>
    </row>
    <row r="355" spans="1:1">
      <c r="A355" s="305"/>
    </row>
    <row r="356" spans="1:1">
      <c r="A356" s="305"/>
    </row>
    <row r="357" spans="1:1">
      <c r="A357" s="305"/>
    </row>
    <row r="358" spans="1:1">
      <c r="A358" s="305"/>
    </row>
    <row r="359" spans="1:1">
      <c r="A359" s="305"/>
    </row>
    <row r="360" spans="1:1">
      <c r="A360" s="305"/>
    </row>
    <row r="361" spans="1:1">
      <c r="A361" s="305"/>
    </row>
    <row r="362" spans="1:1">
      <c r="A362" s="305"/>
    </row>
    <row r="363" spans="1:1">
      <c r="A363" s="305"/>
    </row>
    <row r="364" spans="1:1">
      <c r="A364" s="305"/>
    </row>
    <row r="365" spans="1:1">
      <c r="A365" s="305"/>
    </row>
    <row r="366" spans="1:1">
      <c r="A366" s="305"/>
    </row>
    <row r="367" spans="1:1">
      <c r="A367" s="305"/>
    </row>
    <row r="368" spans="1:1">
      <c r="A368" s="305"/>
    </row>
    <row r="369" spans="1:1">
      <c r="A369" s="305"/>
    </row>
    <row r="370" spans="1:1">
      <c r="A370" s="305"/>
    </row>
    <row r="371" spans="1:1">
      <c r="A371" s="305"/>
    </row>
    <row r="372" spans="1:1">
      <c r="A372" s="305"/>
    </row>
    <row r="373" spans="1:1">
      <c r="A373" s="305"/>
    </row>
    <row r="374" spans="1:1">
      <c r="A374" s="305"/>
    </row>
    <row r="375" spans="1:1">
      <c r="A375" s="305"/>
    </row>
    <row r="376" spans="1:1">
      <c r="A376" s="305"/>
    </row>
    <row r="377" spans="1:1">
      <c r="A377" s="305"/>
    </row>
    <row r="378" spans="1:1">
      <c r="A378" s="305"/>
    </row>
    <row r="379" spans="1:1">
      <c r="A379" s="305"/>
    </row>
    <row r="380" spans="1:1">
      <c r="A380" s="305"/>
    </row>
    <row r="381" spans="1:1">
      <c r="A381" s="305"/>
    </row>
    <row r="382" spans="1:1">
      <c r="A382" s="305"/>
    </row>
    <row r="383" spans="1:1">
      <c r="A383" s="305"/>
    </row>
    <row r="384" spans="1:1">
      <c r="A384" s="305"/>
    </row>
    <row r="385" spans="1:1">
      <c r="A385" s="305"/>
    </row>
    <row r="386" spans="1:1">
      <c r="A386" s="305"/>
    </row>
    <row r="387" spans="1:1">
      <c r="A387" s="305"/>
    </row>
    <row r="388" spans="1:1">
      <c r="A388" s="305"/>
    </row>
    <row r="389" spans="1:1">
      <c r="A389" s="305"/>
    </row>
    <row r="390" spans="1:1">
      <c r="A390" s="305"/>
    </row>
    <row r="391" spans="1:1">
      <c r="A391" s="305"/>
    </row>
    <row r="392" spans="1:1">
      <c r="A392" s="305"/>
    </row>
    <row r="393" spans="1:1">
      <c r="A393" s="305"/>
    </row>
    <row r="394" spans="1:1">
      <c r="A394" s="305"/>
    </row>
    <row r="395" spans="1:1">
      <c r="A395" s="305"/>
    </row>
    <row r="396" spans="1:1">
      <c r="A396" s="305"/>
    </row>
    <row r="397" spans="1:1">
      <c r="A397" s="305"/>
    </row>
    <row r="398" spans="1:1">
      <c r="A398" s="305"/>
    </row>
    <row r="399" spans="1:1">
      <c r="A399" s="305"/>
    </row>
    <row r="400" spans="1:1">
      <c r="A400" s="305"/>
    </row>
    <row r="401" spans="1:1">
      <c r="A401" s="305"/>
    </row>
    <row r="402" spans="1:1">
      <c r="A402" s="305"/>
    </row>
    <row r="403" spans="1:1">
      <c r="A403" s="305"/>
    </row>
    <row r="404" spans="1:1">
      <c r="A404" s="305"/>
    </row>
    <row r="405" spans="1:1">
      <c r="A405" s="305"/>
    </row>
    <row r="406" spans="1:1">
      <c r="A406" s="305"/>
    </row>
    <row r="407" spans="1:1">
      <c r="A407" s="305"/>
    </row>
    <row r="408" spans="1:1">
      <c r="A408" s="305"/>
    </row>
    <row r="409" spans="1:1">
      <c r="A409" s="305"/>
    </row>
    <row r="410" spans="1:1">
      <c r="A410" s="305"/>
    </row>
    <row r="411" spans="1:1">
      <c r="A411" s="305"/>
    </row>
    <row r="412" spans="1:1">
      <c r="A412" s="305"/>
    </row>
    <row r="413" spans="1:1">
      <c r="A413" s="305"/>
    </row>
    <row r="414" spans="1:1">
      <c r="A414" s="305"/>
    </row>
    <row r="415" spans="1:1">
      <c r="A415" s="305"/>
    </row>
    <row r="416" spans="1:1">
      <c r="A416" s="305"/>
    </row>
    <row r="417" spans="1:1">
      <c r="A417" s="305"/>
    </row>
    <row r="418" spans="1:1">
      <c r="A418" s="305"/>
    </row>
    <row r="419" spans="1:1">
      <c r="A419" s="305"/>
    </row>
    <row r="420" spans="1:1">
      <c r="A420" s="305"/>
    </row>
    <row r="421" spans="1:1">
      <c r="A421" s="305"/>
    </row>
    <row r="422" spans="1:1">
      <c r="A422" s="305"/>
    </row>
    <row r="423" spans="1:1">
      <c r="A423" s="305"/>
    </row>
    <row r="424" spans="1:1">
      <c r="A424" s="305"/>
    </row>
    <row r="425" spans="1:1">
      <c r="A425" s="305"/>
    </row>
    <row r="426" spans="1:1">
      <c r="A426" s="305"/>
    </row>
    <row r="427" spans="1:1">
      <c r="A427" s="305"/>
    </row>
    <row r="428" spans="1:1">
      <c r="A428" s="305"/>
    </row>
    <row r="429" spans="1:1">
      <c r="A429" s="305"/>
    </row>
    <row r="430" spans="1:1">
      <c r="A430" s="305"/>
    </row>
    <row r="431" spans="1:1">
      <c r="A431" s="305"/>
    </row>
  </sheetData>
  <mergeCells count="61"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P3:P4"/>
    <mergeCell ref="A147:A148"/>
    <mergeCell ref="B147:B148"/>
    <mergeCell ref="C147:E148"/>
    <mergeCell ref="F147:G148"/>
    <mergeCell ref="H147:I147"/>
    <mergeCell ref="J147:K147"/>
    <mergeCell ref="L147:M147"/>
    <mergeCell ref="N147:O147"/>
    <mergeCell ref="P147:P148"/>
    <mergeCell ref="H148:I148"/>
    <mergeCell ref="J148:K148"/>
    <mergeCell ref="L148:M148"/>
    <mergeCell ref="N148:O148"/>
    <mergeCell ref="A149:P149"/>
    <mergeCell ref="C150:E150"/>
    <mergeCell ref="F150:G150"/>
    <mergeCell ref="H150:I150"/>
    <mergeCell ref="J150:K150"/>
    <mergeCell ref="L150:M150"/>
    <mergeCell ref="N150:O150"/>
    <mergeCell ref="A151:P151"/>
    <mergeCell ref="C152:E152"/>
    <mergeCell ref="F152:G152"/>
    <mergeCell ref="H152:I152"/>
    <mergeCell ref="J152:K152"/>
    <mergeCell ref="L152:M152"/>
    <mergeCell ref="N152:O152"/>
    <mergeCell ref="A153:P153"/>
    <mergeCell ref="A154:A155"/>
    <mergeCell ref="B154:B155"/>
    <mergeCell ref="C154:E155"/>
    <mergeCell ref="F154:G155"/>
    <mergeCell ref="H154:I155"/>
    <mergeCell ref="J154:K155"/>
    <mergeCell ref="L154:M155"/>
    <mergeCell ref="N154:O155"/>
    <mergeCell ref="P154:P155"/>
    <mergeCell ref="A158:P158"/>
    <mergeCell ref="A159:M159"/>
    <mergeCell ref="O159:P159"/>
    <mergeCell ref="A156:P156"/>
    <mergeCell ref="C157:E157"/>
    <mergeCell ref="F157:G157"/>
    <mergeCell ref="H157:I157"/>
    <mergeCell ref="J157:K157"/>
    <mergeCell ref="L157:M157"/>
    <mergeCell ref="N157:O157"/>
  </mergeCells>
  <pageMargins left="0.39370078740157483" right="0" top="0.39370078740157483" bottom="1.2204724409448819" header="0.31496062992125984" footer="0.19685039370078741"/>
  <pageSetup paperSize="9" scale="85" orientation="landscape" horizontalDpi="4294967294" verticalDpi="4294967294" r:id="rId1"/>
  <headerFooter scaleWithDoc="0" alignWithMargins="0">
    <oddFooter xml:space="preserve">&amp;R&amp;"TH SarabunPSK,ธรรมดา"&amp;16(ลงชื่อ)........................................................ผู้จัดทำแผน             ( นายยุทธนา    อินทนนท์ )                     ตำแหน่ง นักเทคนิคการแพทย์ชำนาญการ      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AB542"/>
  <sheetViews>
    <sheetView zoomScale="140" zoomScaleNormal="140" workbookViewId="0">
      <pane ySplit="3" topLeftCell="A543" activePane="bottomLeft" state="frozen"/>
      <selection activeCell="A3" sqref="A3"/>
      <selection pane="bottomLeft" activeCell="L536" sqref="L536"/>
    </sheetView>
  </sheetViews>
  <sheetFormatPr defaultColWidth="9" defaultRowHeight="21.75"/>
  <cols>
    <col min="1" max="1" width="3.625" style="254" customWidth="1"/>
    <col min="2" max="2" width="4" style="375" hidden="1" customWidth="1"/>
    <col min="3" max="3" width="28.25" style="254" customWidth="1"/>
    <col min="4" max="5" width="28.25" style="254" hidden="1" customWidth="1"/>
    <col min="6" max="7" width="5.375" style="307" customWidth="1"/>
    <col min="8" max="8" width="4.625" style="307" customWidth="1"/>
    <col min="9" max="9" width="4.375" style="307" customWidth="1"/>
    <col min="10" max="10" width="4.75" style="307" customWidth="1"/>
    <col min="11" max="15" width="4.875" style="307" customWidth="1"/>
    <col min="16" max="16" width="5.5" style="307" customWidth="1"/>
    <col min="17" max="17" width="6.125" style="476" customWidth="1"/>
    <col min="18" max="18" width="7.125" style="477" customWidth="1"/>
    <col min="19" max="19" width="5.25" style="307" customWidth="1"/>
    <col min="20" max="20" width="7.25" style="476" customWidth="1"/>
    <col min="21" max="21" width="5.25" style="307" customWidth="1"/>
    <col min="22" max="22" width="7.25" style="476" customWidth="1"/>
    <col min="23" max="23" width="5.25" style="307" customWidth="1"/>
    <col min="24" max="24" width="7.25" style="477" customWidth="1"/>
    <col min="25" max="25" width="5.25" style="307" customWidth="1"/>
    <col min="26" max="26" width="7.25" style="476" customWidth="1"/>
    <col min="27" max="27" width="6.625" style="254" customWidth="1"/>
    <col min="28" max="28" width="14.875" style="254" customWidth="1"/>
    <col min="29" max="29" width="14.375" style="254" customWidth="1"/>
    <col min="30" max="16384" width="9" style="254"/>
  </cols>
  <sheetData>
    <row r="1" spans="1:27" s="290" customFormat="1" ht="27.75">
      <c r="A1" s="641" t="s">
        <v>810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</row>
    <row r="2" spans="1:27" s="290" customFormat="1" ht="19.5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1"/>
      <c r="S2" s="320"/>
      <c r="T2" s="320"/>
      <c r="U2" s="320"/>
      <c r="V2" s="320"/>
      <c r="W2" s="320"/>
      <c r="X2" s="321"/>
      <c r="Y2" s="320"/>
      <c r="Z2" s="320"/>
      <c r="AA2" s="320"/>
    </row>
    <row r="3" spans="1:27" s="327" customFormat="1" ht="13.5" customHeight="1">
      <c r="A3" s="642" t="s">
        <v>4</v>
      </c>
      <c r="B3" s="643" t="s">
        <v>811</v>
      </c>
      <c r="C3" s="645" t="s">
        <v>812</v>
      </c>
      <c r="D3" s="322"/>
      <c r="E3" s="322"/>
      <c r="F3" s="647" t="s">
        <v>813</v>
      </c>
      <c r="G3" s="647" t="s">
        <v>814</v>
      </c>
      <c r="H3" s="649" t="s">
        <v>815</v>
      </c>
      <c r="I3" s="649" t="s">
        <v>816</v>
      </c>
      <c r="J3" s="649" t="s">
        <v>817</v>
      </c>
      <c r="K3" s="650" t="s">
        <v>818</v>
      </c>
      <c r="L3" s="650"/>
      <c r="M3" s="650"/>
      <c r="N3" s="323" t="s">
        <v>208</v>
      </c>
      <c r="O3" s="323" t="s">
        <v>819</v>
      </c>
      <c r="P3" s="324" t="s">
        <v>567</v>
      </c>
      <c r="Q3" s="325" t="s">
        <v>210</v>
      </c>
      <c r="R3" s="325" t="s">
        <v>820</v>
      </c>
      <c r="S3" s="639" t="s">
        <v>821</v>
      </c>
      <c r="T3" s="639"/>
      <c r="U3" s="639" t="s">
        <v>822</v>
      </c>
      <c r="V3" s="639"/>
      <c r="W3" s="640" t="s">
        <v>823</v>
      </c>
      <c r="X3" s="640"/>
      <c r="Y3" s="639" t="s">
        <v>824</v>
      </c>
      <c r="Z3" s="639"/>
      <c r="AA3" s="326" t="s">
        <v>825</v>
      </c>
    </row>
    <row r="4" spans="1:27" s="327" customFormat="1" ht="27">
      <c r="A4" s="642"/>
      <c r="B4" s="644"/>
      <c r="C4" s="646"/>
      <c r="D4" s="328"/>
      <c r="E4" s="328"/>
      <c r="F4" s="648"/>
      <c r="G4" s="648"/>
      <c r="H4" s="649"/>
      <c r="I4" s="649"/>
      <c r="J4" s="649"/>
      <c r="K4" s="323" t="s">
        <v>826</v>
      </c>
      <c r="L4" s="323" t="s">
        <v>827</v>
      </c>
      <c r="M4" s="323" t="s">
        <v>828</v>
      </c>
      <c r="N4" s="323" t="s">
        <v>829</v>
      </c>
      <c r="O4" s="329" t="s">
        <v>830</v>
      </c>
      <c r="P4" s="330" t="s">
        <v>831</v>
      </c>
      <c r="Q4" s="331" t="s">
        <v>817</v>
      </c>
      <c r="R4" s="331" t="s">
        <v>832</v>
      </c>
      <c r="S4" s="326" t="s">
        <v>6</v>
      </c>
      <c r="T4" s="332" t="s">
        <v>677</v>
      </c>
      <c r="U4" s="326" t="s">
        <v>6</v>
      </c>
      <c r="V4" s="332" t="s">
        <v>677</v>
      </c>
      <c r="W4" s="326" t="s">
        <v>6</v>
      </c>
      <c r="X4" s="333" t="s">
        <v>677</v>
      </c>
      <c r="Y4" s="326" t="s">
        <v>6</v>
      </c>
      <c r="Z4" s="332" t="s">
        <v>677</v>
      </c>
      <c r="AA4" s="326"/>
    </row>
    <row r="5" spans="1:27" s="348" customFormat="1" ht="17.850000000000001" customHeight="1">
      <c r="A5" s="334">
        <v>1</v>
      </c>
      <c r="B5" s="335">
        <v>790053</v>
      </c>
      <c r="C5" s="336" t="s">
        <v>833</v>
      </c>
      <c r="D5" s="337" t="s">
        <v>834</v>
      </c>
      <c r="E5" s="337"/>
      <c r="F5" s="338">
        <v>1</v>
      </c>
      <c r="G5" s="338">
        <v>1</v>
      </c>
      <c r="H5" s="339" t="s">
        <v>835</v>
      </c>
      <c r="I5" s="339">
        <v>1</v>
      </c>
      <c r="J5" s="339" t="s">
        <v>290</v>
      </c>
      <c r="K5" s="340">
        <v>22</v>
      </c>
      <c r="L5" s="340">
        <v>100</v>
      </c>
      <c r="M5" s="340">
        <v>264</v>
      </c>
      <c r="N5" s="340">
        <v>200</v>
      </c>
      <c r="O5" s="340">
        <v>200</v>
      </c>
      <c r="P5" s="341">
        <v>100</v>
      </c>
      <c r="Q5" s="342">
        <v>25</v>
      </c>
      <c r="R5" s="343">
        <f t="shared" ref="R5:R68" si="0">P5*Q5</f>
        <v>2500</v>
      </c>
      <c r="S5" s="344">
        <f t="shared" ref="S5:S67" si="1">P5*0.3</f>
        <v>30</v>
      </c>
      <c r="T5" s="345">
        <f>S5*Q5</f>
        <v>750</v>
      </c>
      <c r="U5" s="344">
        <f t="shared" ref="U5:U67" si="2">P5*0.3</f>
        <v>30</v>
      </c>
      <c r="V5" s="345">
        <f>U5*Q5</f>
        <v>750</v>
      </c>
      <c r="W5" s="344">
        <f t="shared" ref="W5:W67" si="3">P5*0.3</f>
        <v>30</v>
      </c>
      <c r="X5" s="346">
        <f>W5*Q5</f>
        <v>750</v>
      </c>
      <c r="Y5" s="344">
        <f t="shared" ref="Y5:Y67" si="4">P5*0.1</f>
        <v>10</v>
      </c>
      <c r="Z5" s="345">
        <f>Y5*Q5</f>
        <v>250</v>
      </c>
      <c r="AA5" s="347"/>
    </row>
    <row r="6" spans="1:27" s="348" customFormat="1" ht="18.75">
      <c r="A6" s="349">
        <v>2</v>
      </c>
      <c r="B6" s="350">
        <v>777636</v>
      </c>
      <c r="C6" s="351" t="s">
        <v>836</v>
      </c>
      <c r="D6" s="351"/>
      <c r="E6" s="351"/>
      <c r="F6" s="347">
        <v>1</v>
      </c>
      <c r="G6" s="347">
        <v>1</v>
      </c>
      <c r="H6" s="352" t="s">
        <v>835</v>
      </c>
      <c r="I6" s="353">
        <v>1</v>
      </c>
      <c r="J6" s="354" t="s">
        <v>290</v>
      </c>
      <c r="K6" s="340">
        <v>38008</v>
      </c>
      <c r="L6" s="340">
        <v>37500</v>
      </c>
      <c r="M6" s="340">
        <v>45888</v>
      </c>
      <c r="N6" s="340">
        <v>48345.333333333299</v>
      </c>
      <c r="O6" s="340">
        <v>1860</v>
      </c>
      <c r="P6" s="341">
        <v>48000</v>
      </c>
      <c r="Q6" s="344">
        <v>13.85</v>
      </c>
      <c r="R6" s="343">
        <f t="shared" si="0"/>
        <v>664800</v>
      </c>
      <c r="S6" s="355">
        <f t="shared" si="1"/>
        <v>14400</v>
      </c>
      <c r="T6" s="345">
        <f t="shared" ref="T6:T69" si="5">S6*Q6</f>
        <v>199440</v>
      </c>
      <c r="U6" s="355">
        <f t="shared" si="2"/>
        <v>14400</v>
      </c>
      <c r="V6" s="345">
        <f t="shared" ref="V6:V69" si="6">U6*Q6</f>
        <v>199440</v>
      </c>
      <c r="W6" s="355">
        <f t="shared" si="3"/>
        <v>14400</v>
      </c>
      <c r="X6" s="346">
        <f t="shared" ref="X6:X69" si="7">W6*Q6</f>
        <v>199440</v>
      </c>
      <c r="Y6" s="344">
        <f t="shared" si="4"/>
        <v>4800</v>
      </c>
      <c r="Z6" s="345">
        <f t="shared" ref="Z6:Z69" si="8">Y6*Q6</f>
        <v>66480</v>
      </c>
      <c r="AA6" s="347"/>
    </row>
    <row r="7" spans="1:27" s="348" customFormat="1" ht="18.75">
      <c r="A7" s="349">
        <v>3</v>
      </c>
      <c r="B7" s="350">
        <v>768341</v>
      </c>
      <c r="C7" s="351" t="s">
        <v>837</v>
      </c>
      <c r="D7" s="351"/>
      <c r="E7" s="351"/>
      <c r="F7" s="347">
        <v>1</v>
      </c>
      <c r="G7" s="347">
        <v>1</v>
      </c>
      <c r="H7" s="352" t="s">
        <v>838</v>
      </c>
      <c r="I7" s="353">
        <v>1</v>
      </c>
      <c r="J7" s="354" t="s">
        <v>290</v>
      </c>
      <c r="K7" s="340">
        <v>9164</v>
      </c>
      <c r="L7" s="353">
        <v>9510</v>
      </c>
      <c r="M7" s="353">
        <v>9672</v>
      </c>
      <c r="N7" s="340">
        <v>9700</v>
      </c>
      <c r="O7" s="340">
        <v>70</v>
      </c>
      <c r="P7" s="341">
        <v>9700</v>
      </c>
      <c r="Q7" s="344">
        <v>21</v>
      </c>
      <c r="R7" s="343">
        <f t="shared" si="0"/>
        <v>203700</v>
      </c>
      <c r="S7" s="344">
        <f t="shared" si="1"/>
        <v>2910</v>
      </c>
      <c r="T7" s="345">
        <f t="shared" si="5"/>
        <v>61110</v>
      </c>
      <c r="U7" s="344">
        <f t="shared" si="2"/>
        <v>2910</v>
      </c>
      <c r="V7" s="345">
        <f t="shared" si="6"/>
        <v>61110</v>
      </c>
      <c r="W7" s="344">
        <f t="shared" si="3"/>
        <v>2910</v>
      </c>
      <c r="X7" s="346">
        <f t="shared" si="7"/>
        <v>61110</v>
      </c>
      <c r="Y7" s="344">
        <f t="shared" si="4"/>
        <v>970</v>
      </c>
      <c r="Z7" s="345">
        <f t="shared" si="8"/>
        <v>20370</v>
      </c>
      <c r="AA7" s="347"/>
    </row>
    <row r="8" spans="1:27" s="348" customFormat="1" ht="18.75">
      <c r="A8" s="334">
        <v>4</v>
      </c>
      <c r="B8" s="356">
        <v>644649</v>
      </c>
      <c r="C8" s="357" t="s">
        <v>839</v>
      </c>
      <c r="D8" s="357"/>
      <c r="E8" s="357"/>
      <c r="F8" s="347">
        <v>1</v>
      </c>
      <c r="G8" s="347">
        <v>1</v>
      </c>
      <c r="H8" s="352" t="s">
        <v>840</v>
      </c>
      <c r="I8" s="358">
        <v>50</v>
      </c>
      <c r="J8" s="354" t="s">
        <v>841</v>
      </c>
      <c r="K8" s="340">
        <v>29</v>
      </c>
      <c r="L8" s="353">
        <v>30</v>
      </c>
      <c r="M8" s="353">
        <v>33.599999999999994</v>
      </c>
      <c r="N8" s="340">
        <v>35.466666666666697</v>
      </c>
      <c r="O8" s="340">
        <v>20</v>
      </c>
      <c r="P8" s="341">
        <v>35</v>
      </c>
      <c r="Q8" s="344">
        <v>119</v>
      </c>
      <c r="R8" s="343">
        <f t="shared" si="0"/>
        <v>4165</v>
      </c>
      <c r="S8" s="344">
        <f t="shared" si="1"/>
        <v>10.5</v>
      </c>
      <c r="T8" s="345">
        <f t="shared" si="5"/>
        <v>1249.5</v>
      </c>
      <c r="U8" s="344">
        <f t="shared" si="2"/>
        <v>10.5</v>
      </c>
      <c r="V8" s="345">
        <f t="shared" si="6"/>
        <v>1249.5</v>
      </c>
      <c r="W8" s="344">
        <f t="shared" si="3"/>
        <v>10.5</v>
      </c>
      <c r="X8" s="346">
        <f t="shared" si="7"/>
        <v>1249.5</v>
      </c>
      <c r="Y8" s="344">
        <f t="shared" si="4"/>
        <v>3.5</v>
      </c>
      <c r="Z8" s="345">
        <f t="shared" si="8"/>
        <v>416.5</v>
      </c>
      <c r="AA8" s="347"/>
    </row>
    <row r="9" spans="1:27" s="348" customFormat="1" ht="18.75">
      <c r="A9" s="334">
        <v>5</v>
      </c>
      <c r="B9" s="350">
        <v>731169</v>
      </c>
      <c r="C9" s="351" t="s">
        <v>842</v>
      </c>
      <c r="D9" s="351"/>
      <c r="E9" s="351"/>
      <c r="F9" s="347">
        <v>1</v>
      </c>
      <c r="G9" s="347">
        <v>1</v>
      </c>
      <c r="H9" s="352" t="s">
        <v>835</v>
      </c>
      <c r="I9" s="353">
        <v>1</v>
      </c>
      <c r="J9" s="354" t="s">
        <v>290</v>
      </c>
      <c r="K9" s="340">
        <v>131</v>
      </c>
      <c r="L9" s="353">
        <v>200</v>
      </c>
      <c r="M9" s="353">
        <v>264</v>
      </c>
      <c r="N9" s="340">
        <v>331.33333333333297</v>
      </c>
      <c r="O9" s="340">
        <v>140</v>
      </c>
      <c r="P9" s="341">
        <v>200</v>
      </c>
      <c r="Q9" s="344">
        <v>30.4</v>
      </c>
      <c r="R9" s="343">
        <f t="shared" si="0"/>
        <v>6080</v>
      </c>
      <c r="S9" s="344">
        <f t="shared" si="1"/>
        <v>60</v>
      </c>
      <c r="T9" s="345">
        <f t="shared" si="5"/>
        <v>1824</v>
      </c>
      <c r="U9" s="344">
        <f t="shared" si="2"/>
        <v>60</v>
      </c>
      <c r="V9" s="345">
        <f t="shared" si="6"/>
        <v>1824</v>
      </c>
      <c r="W9" s="344">
        <f t="shared" si="3"/>
        <v>60</v>
      </c>
      <c r="X9" s="346">
        <f t="shared" si="7"/>
        <v>1824</v>
      </c>
      <c r="Y9" s="344">
        <f t="shared" si="4"/>
        <v>20</v>
      </c>
      <c r="Z9" s="345">
        <f t="shared" si="8"/>
        <v>608</v>
      </c>
      <c r="AA9" s="347"/>
    </row>
    <row r="10" spans="1:27" s="348" customFormat="1" ht="18.75">
      <c r="A10" s="349">
        <v>6</v>
      </c>
      <c r="B10" s="359">
        <v>769439</v>
      </c>
      <c r="C10" s="336" t="s">
        <v>843</v>
      </c>
      <c r="D10" s="337"/>
      <c r="E10" s="337"/>
      <c r="F10" s="347">
        <v>2</v>
      </c>
      <c r="G10" s="347">
        <v>1</v>
      </c>
      <c r="H10" s="352" t="s">
        <v>835</v>
      </c>
      <c r="I10" s="353">
        <v>1</v>
      </c>
      <c r="J10" s="354" t="s">
        <v>290</v>
      </c>
      <c r="K10" s="340">
        <v>18</v>
      </c>
      <c r="L10" s="353">
        <v>3</v>
      </c>
      <c r="M10" s="353">
        <v>14.399999999999999</v>
      </c>
      <c r="N10" s="340">
        <v>10</v>
      </c>
      <c r="O10" s="340">
        <v>4</v>
      </c>
      <c r="P10" s="341">
        <v>12</v>
      </c>
      <c r="Q10" s="344">
        <v>470.8</v>
      </c>
      <c r="R10" s="343">
        <f t="shared" si="0"/>
        <v>5649.6</v>
      </c>
      <c r="S10" s="344">
        <v>4</v>
      </c>
      <c r="T10" s="345">
        <f t="shared" si="5"/>
        <v>1883.2</v>
      </c>
      <c r="U10" s="344">
        <v>4</v>
      </c>
      <c r="V10" s="345">
        <f t="shared" si="6"/>
        <v>1883.2</v>
      </c>
      <c r="W10" s="344">
        <v>3</v>
      </c>
      <c r="X10" s="346">
        <f t="shared" si="7"/>
        <v>1412.4</v>
      </c>
      <c r="Y10" s="344">
        <v>1</v>
      </c>
      <c r="Z10" s="345">
        <f t="shared" si="8"/>
        <v>470.8</v>
      </c>
      <c r="AA10" s="347"/>
    </row>
    <row r="11" spans="1:27" s="348" customFormat="1" ht="18.75">
      <c r="A11" s="334">
        <v>7</v>
      </c>
      <c r="B11" s="350"/>
      <c r="C11" s="336" t="s">
        <v>844</v>
      </c>
      <c r="D11" s="337"/>
      <c r="E11" s="337"/>
      <c r="F11" s="347">
        <v>1</v>
      </c>
      <c r="G11" s="347">
        <v>2</v>
      </c>
      <c r="H11" s="352" t="s">
        <v>845</v>
      </c>
      <c r="I11" s="353">
        <v>60</v>
      </c>
      <c r="J11" s="354" t="s">
        <v>846</v>
      </c>
      <c r="K11" s="340">
        <v>52</v>
      </c>
      <c r="L11" s="340">
        <v>31</v>
      </c>
      <c r="M11" s="340">
        <v>26.400000000000002</v>
      </c>
      <c r="N11" s="340">
        <v>10.866666666666699</v>
      </c>
      <c r="O11" s="340">
        <v>0</v>
      </c>
      <c r="P11" s="341">
        <v>20</v>
      </c>
      <c r="Q11" s="344">
        <v>650.55999999999995</v>
      </c>
      <c r="R11" s="343">
        <f t="shared" si="0"/>
        <v>13011.199999999999</v>
      </c>
      <c r="S11" s="344">
        <f t="shared" si="1"/>
        <v>6</v>
      </c>
      <c r="T11" s="345">
        <f t="shared" si="5"/>
        <v>3903.3599999999997</v>
      </c>
      <c r="U11" s="344">
        <f t="shared" si="2"/>
        <v>6</v>
      </c>
      <c r="V11" s="345">
        <f t="shared" si="6"/>
        <v>3903.3599999999997</v>
      </c>
      <c r="W11" s="344">
        <f t="shared" si="3"/>
        <v>6</v>
      </c>
      <c r="X11" s="346">
        <f t="shared" si="7"/>
        <v>3903.3599999999997</v>
      </c>
      <c r="Y11" s="344">
        <f t="shared" si="4"/>
        <v>2</v>
      </c>
      <c r="Z11" s="345">
        <f t="shared" si="8"/>
        <v>1301.1199999999999</v>
      </c>
      <c r="AA11" s="347"/>
    </row>
    <row r="12" spans="1:27" s="348" customFormat="1" ht="18.75">
      <c r="A12" s="349">
        <v>8</v>
      </c>
      <c r="B12" s="350"/>
      <c r="C12" s="336" t="s">
        <v>847</v>
      </c>
      <c r="D12" s="337"/>
      <c r="E12" s="337"/>
      <c r="F12" s="347">
        <v>1</v>
      </c>
      <c r="G12" s="347">
        <v>2</v>
      </c>
      <c r="H12" s="352" t="s">
        <v>845</v>
      </c>
      <c r="I12" s="353">
        <v>30</v>
      </c>
      <c r="J12" s="354" t="s">
        <v>846</v>
      </c>
      <c r="K12" s="340">
        <v>29</v>
      </c>
      <c r="L12" s="340">
        <v>22</v>
      </c>
      <c r="M12" s="340">
        <v>64.800000000000011</v>
      </c>
      <c r="N12" s="340">
        <v>70</v>
      </c>
      <c r="O12" s="340">
        <v>0</v>
      </c>
      <c r="P12" s="341">
        <v>70</v>
      </c>
      <c r="Q12" s="344">
        <v>796.02</v>
      </c>
      <c r="R12" s="343">
        <f t="shared" si="0"/>
        <v>55721.4</v>
      </c>
      <c r="S12" s="344">
        <f t="shared" si="1"/>
        <v>21</v>
      </c>
      <c r="T12" s="345">
        <f t="shared" si="5"/>
        <v>16716.419999999998</v>
      </c>
      <c r="U12" s="344">
        <f t="shared" si="2"/>
        <v>21</v>
      </c>
      <c r="V12" s="345">
        <f t="shared" si="6"/>
        <v>16716.419999999998</v>
      </c>
      <c r="W12" s="344">
        <f t="shared" si="3"/>
        <v>21</v>
      </c>
      <c r="X12" s="346">
        <f t="shared" si="7"/>
        <v>16716.419999999998</v>
      </c>
      <c r="Y12" s="344">
        <f t="shared" si="4"/>
        <v>7</v>
      </c>
      <c r="Z12" s="345">
        <f t="shared" si="8"/>
        <v>5572.1399999999994</v>
      </c>
      <c r="AA12" s="347"/>
    </row>
    <row r="13" spans="1:27" s="348" customFormat="1" ht="18.75">
      <c r="A13" s="349">
        <v>9</v>
      </c>
      <c r="B13" s="350">
        <v>536245</v>
      </c>
      <c r="C13" s="351" t="s">
        <v>848</v>
      </c>
      <c r="D13" s="351"/>
      <c r="E13" s="351"/>
      <c r="F13" s="347">
        <v>1</v>
      </c>
      <c r="G13" s="347">
        <v>1</v>
      </c>
      <c r="H13" s="352" t="s">
        <v>840</v>
      </c>
      <c r="I13" s="358">
        <v>1</v>
      </c>
      <c r="J13" s="354" t="s">
        <v>849</v>
      </c>
      <c r="K13" s="340">
        <v>764</v>
      </c>
      <c r="L13" s="340">
        <v>1600</v>
      </c>
      <c r="M13" s="340">
        <v>3000</v>
      </c>
      <c r="N13" s="340">
        <v>3200</v>
      </c>
      <c r="O13" s="340">
        <v>0</v>
      </c>
      <c r="P13" s="341">
        <v>3200</v>
      </c>
      <c r="Q13" s="344">
        <v>19</v>
      </c>
      <c r="R13" s="343">
        <f t="shared" si="0"/>
        <v>60800</v>
      </c>
      <c r="S13" s="344">
        <f t="shared" si="1"/>
        <v>960</v>
      </c>
      <c r="T13" s="345">
        <f t="shared" si="5"/>
        <v>18240</v>
      </c>
      <c r="U13" s="344">
        <f t="shared" si="2"/>
        <v>960</v>
      </c>
      <c r="V13" s="345">
        <f t="shared" si="6"/>
        <v>18240</v>
      </c>
      <c r="W13" s="344">
        <f t="shared" si="3"/>
        <v>960</v>
      </c>
      <c r="X13" s="346">
        <f t="shared" si="7"/>
        <v>18240</v>
      </c>
      <c r="Y13" s="344">
        <f t="shared" si="4"/>
        <v>320</v>
      </c>
      <c r="Z13" s="345">
        <f t="shared" si="8"/>
        <v>6080</v>
      </c>
      <c r="AA13" s="347"/>
    </row>
    <row r="14" spans="1:27" s="348" customFormat="1" ht="18.75">
      <c r="A14" s="334">
        <v>10</v>
      </c>
      <c r="B14" s="350">
        <v>659721</v>
      </c>
      <c r="C14" s="336" t="s">
        <v>850</v>
      </c>
      <c r="D14" s="337"/>
      <c r="E14" s="337"/>
      <c r="F14" s="347">
        <v>2</v>
      </c>
      <c r="G14" s="347">
        <v>1</v>
      </c>
      <c r="H14" s="352" t="s">
        <v>851</v>
      </c>
      <c r="I14" s="358">
        <v>50</v>
      </c>
      <c r="J14" s="354" t="s">
        <v>852</v>
      </c>
      <c r="K14" s="340">
        <v>850</v>
      </c>
      <c r="L14" s="340">
        <v>950</v>
      </c>
      <c r="M14" s="340">
        <v>1374</v>
      </c>
      <c r="N14" s="340">
        <v>1500</v>
      </c>
      <c r="O14" s="340">
        <v>255</v>
      </c>
      <c r="P14" s="341">
        <v>1300</v>
      </c>
      <c r="Q14" s="344">
        <v>58.93449781659389</v>
      </c>
      <c r="R14" s="343">
        <f t="shared" si="0"/>
        <v>76614.847161572063</v>
      </c>
      <c r="S14" s="344">
        <f t="shared" si="1"/>
        <v>390</v>
      </c>
      <c r="T14" s="345">
        <f t="shared" si="5"/>
        <v>22984.454148471617</v>
      </c>
      <c r="U14" s="344">
        <f t="shared" si="2"/>
        <v>390</v>
      </c>
      <c r="V14" s="345">
        <f t="shared" si="6"/>
        <v>22984.454148471617</v>
      </c>
      <c r="W14" s="344">
        <f t="shared" si="3"/>
        <v>390</v>
      </c>
      <c r="X14" s="346">
        <f t="shared" si="7"/>
        <v>22984.454148471617</v>
      </c>
      <c r="Y14" s="344">
        <f t="shared" si="4"/>
        <v>130</v>
      </c>
      <c r="Z14" s="345">
        <f t="shared" si="8"/>
        <v>7661.4847161572061</v>
      </c>
      <c r="AA14" s="347"/>
    </row>
    <row r="15" spans="1:27" s="348" customFormat="1" ht="18.75">
      <c r="A15" s="334">
        <v>11</v>
      </c>
      <c r="B15" s="350">
        <v>344064</v>
      </c>
      <c r="C15" s="351" t="s">
        <v>853</v>
      </c>
      <c r="D15" s="351"/>
      <c r="E15" s="351"/>
      <c r="F15" s="347">
        <v>1</v>
      </c>
      <c r="G15" s="347">
        <v>1</v>
      </c>
      <c r="H15" s="352" t="s">
        <v>845</v>
      </c>
      <c r="I15" s="358">
        <v>100</v>
      </c>
      <c r="J15" s="354" t="s">
        <v>846</v>
      </c>
      <c r="K15" s="340">
        <v>99</v>
      </c>
      <c r="L15" s="340">
        <v>174</v>
      </c>
      <c r="M15" s="340">
        <v>183.60000000000002</v>
      </c>
      <c r="N15" s="340">
        <v>236.8</v>
      </c>
      <c r="O15" s="340">
        <v>5</v>
      </c>
      <c r="P15" s="341">
        <v>250</v>
      </c>
      <c r="Q15" s="344">
        <v>72</v>
      </c>
      <c r="R15" s="343">
        <f t="shared" si="0"/>
        <v>18000</v>
      </c>
      <c r="S15" s="344">
        <f t="shared" si="1"/>
        <v>75</v>
      </c>
      <c r="T15" s="345">
        <f t="shared" si="5"/>
        <v>5400</v>
      </c>
      <c r="U15" s="344">
        <f t="shared" si="2"/>
        <v>75</v>
      </c>
      <c r="V15" s="345">
        <f t="shared" si="6"/>
        <v>5400</v>
      </c>
      <c r="W15" s="344">
        <f t="shared" si="3"/>
        <v>75</v>
      </c>
      <c r="X15" s="346">
        <f t="shared" si="7"/>
        <v>5400</v>
      </c>
      <c r="Y15" s="344">
        <f t="shared" si="4"/>
        <v>25</v>
      </c>
      <c r="Z15" s="345">
        <f t="shared" si="8"/>
        <v>1800</v>
      </c>
      <c r="AA15" s="347"/>
    </row>
    <row r="16" spans="1:27" s="348" customFormat="1" ht="18.75">
      <c r="A16" s="349">
        <v>12</v>
      </c>
      <c r="B16" s="350"/>
      <c r="C16" s="336" t="s">
        <v>854</v>
      </c>
      <c r="D16" s="337"/>
      <c r="E16" s="337"/>
      <c r="F16" s="347">
        <v>1</v>
      </c>
      <c r="G16" s="347">
        <v>1</v>
      </c>
      <c r="H16" s="352" t="s">
        <v>840</v>
      </c>
      <c r="I16" s="358">
        <v>1</v>
      </c>
      <c r="J16" s="354" t="s">
        <v>849</v>
      </c>
      <c r="K16" s="340">
        <v>162</v>
      </c>
      <c r="L16" s="340">
        <v>20</v>
      </c>
      <c r="M16" s="340">
        <v>348</v>
      </c>
      <c r="N16" s="340">
        <v>362.66666666666703</v>
      </c>
      <c r="O16" s="340">
        <v>200</v>
      </c>
      <c r="P16" s="341">
        <v>250</v>
      </c>
      <c r="Q16" s="344">
        <v>350</v>
      </c>
      <c r="R16" s="343">
        <f t="shared" si="0"/>
        <v>87500</v>
      </c>
      <c r="S16" s="344">
        <f t="shared" si="1"/>
        <v>75</v>
      </c>
      <c r="T16" s="345">
        <f t="shared" si="5"/>
        <v>26250</v>
      </c>
      <c r="U16" s="344">
        <f t="shared" si="2"/>
        <v>75</v>
      </c>
      <c r="V16" s="345">
        <f t="shared" si="6"/>
        <v>26250</v>
      </c>
      <c r="W16" s="344">
        <f t="shared" si="3"/>
        <v>75</v>
      </c>
      <c r="X16" s="346">
        <f t="shared" si="7"/>
        <v>26250</v>
      </c>
      <c r="Y16" s="344">
        <f t="shared" si="4"/>
        <v>25</v>
      </c>
      <c r="Z16" s="345">
        <f t="shared" si="8"/>
        <v>8750</v>
      </c>
      <c r="AA16" s="347"/>
    </row>
    <row r="17" spans="1:27" s="348" customFormat="1" ht="18.75">
      <c r="A17" s="334">
        <v>13</v>
      </c>
      <c r="B17" s="350">
        <v>536975</v>
      </c>
      <c r="C17" s="351" t="s">
        <v>855</v>
      </c>
      <c r="D17" s="351"/>
      <c r="E17" s="351"/>
      <c r="F17" s="347">
        <v>1</v>
      </c>
      <c r="G17" s="347">
        <v>1</v>
      </c>
      <c r="H17" s="352" t="s">
        <v>840</v>
      </c>
      <c r="I17" s="358">
        <v>6</v>
      </c>
      <c r="J17" s="354" t="s">
        <v>841</v>
      </c>
      <c r="K17" s="340">
        <v>34</v>
      </c>
      <c r="L17" s="340">
        <v>20</v>
      </c>
      <c r="M17" s="340">
        <v>18</v>
      </c>
      <c r="N17" s="340">
        <v>20</v>
      </c>
      <c r="O17" s="340">
        <v>5</v>
      </c>
      <c r="P17" s="341">
        <v>20</v>
      </c>
      <c r="Q17" s="344">
        <v>2313.3400000000006</v>
      </c>
      <c r="R17" s="343">
        <f t="shared" si="0"/>
        <v>46266.80000000001</v>
      </c>
      <c r="S17" s="344">
        <f t="shared" si="1"/>
        <v>6</v>
      </c>
      <c r="T17" s="345">
        <f t="shared" si="5"/>
        <v>13880.040000000005</v>
      </c>
      <c r="U17" s="344">
        <f t="shared" si="2"/>
        <v>6</v>
      </c>
      <c r="V17" s="345">
        <f t="shared" si="6"/>
        <v>13880.040000000005</v>
      </c>
      <c r="W17" s="344">
        <f t="shared" si="3"/>
        <v>6</v>
      </c>
      <c r="X17" s="346">
        <f t="shared" si="7"/>
        <v>13880.040000000005</v>
      </c>
      <c r="Y17" s="344">
        <f t="shared" si="4"/>
        <v>2</v>
      </c>
      <c r="Z17" s="345">
        <f t="shared" si="8"/>
        <v>4626.6800000000012</v>
      </c>
      <c r="AA17" s="347"/>
    </row>
    <row r="18" spans="1:27" s="348" customFormat="1" ht="18.75">
      <c r="A18" s="349">
        <v>14</v>
      </c>
      <c r="B18" s="350">
        <v>537227</v>
      </c>
      <c r="C18" s="351" t="s">
        <v>856</v>
      </c>
      <c r="D18" s="351"/>
      <c r="E18" s="351"/>
      <c r="F18" s="347">
        <v>1</v>
      </c>
      <c r="G18" s="347">
        <v>1</v>
      </c>
      <c r="H18" s="352" t="s">
        <v>840</v>
      </c>
      <c r="I18" s="358">
        <v>1</v>
      </c>
      <c r="J18" s="354" t="s">
        <v>849</v>
      </c>
      <c r="K18" s="340">
        <v>2493</v>
      </c>
      <c r="L18" s="340">
        <v>2720</v>
      </c>
      <c r="M18" s="340">
        <v>3606</v>
      </c>
      <c r="N18" s="340">
        <v>3800</v>
      </c>
      <c r="O18" s="340">
        <v>350</v>
      </c>
      <c r="P18" s="341">
        <v>3500</v>
      </c>
      <c r="Q18" s="344">
        <v>6</v>
      </c>
      <c r="R18" s="343">
        <f t="shared" si="0"/>
        <v>21000</v>
      </c>
      <c r="S18" s="344">
        <f t="shared" si="1"/>
        <v>1050</v>
      </c>
      <c r="T18" s="345">
        <f t="shared" si="5"/>
        <v>6300</v>
      </c>
      <c r="U18" s="344">
        <f t="shared" si="2"/>
        <v>1050</v>
      </c>
      <c r="V18" s="345">
        <f t="shared" si="6"/>
        <v>6300</v>
      </c>
      <c r="W18" s="344">
        <f t="shared" si="3"/>
        <v>1050</v>
      </c>
      <c r="X18" s="346">
        <f t="shared" si="7"/>
        <v>6300</v>
      </c>
      <c r="Y18" s="344">
        <f t="shared" si="4"/>
        <v>350</v>
      </c>
      <c r="Z18" s="345">
        <f t="shared" si="8"/>
        <v>2100</v>
      </c>
      <c r="AA18" s="347"/>
    </row>
    <row r="19" spans="1:27" s="348" customFormat="1" ht="18.75">
      <c r="A19" s="349">
        <v>15</v>
      </c>
      <c r="B19" s="350">
        <v>233010</v>
      </c>
      <c r="C19" s="351" t="s">
        <v>857</v>
      </c>
      <c r="D19" s="351"/>
      <c r="E19" s="351"/>
      <c r="F19" s="347">
        <v>1</v>
      </c>
      <c r="G19" s="347">
        <v>1</v>
      </c>
      <c r="H19" s="352" t="s">
        <v>845</v>
      </c>
      <c r="I19" s="358">
        <v>100</v>
      </c>
      <c r="J19" s="354" t="s">
        <v>846</v>
      </c>
      <c r="K19" s="340">
        <v>115</v>
      </c>
      <c r="L19" s="340">
        <v>80</v>
      </c>
      <c r="M19" s="340">
        <v>94.800000000000011</v>
      </c>
      <c r="N19" s="340">
        <v>100</v>
      </c>
      <c r="O19" s="340">
        <v>13</v>
      </c>
      <c r="P19" s="341">
        <v>120</v>
      </c>
      <c r="Q19" s="344">
        <v>116.45569620253164</v>
      </c>
      <c r="R19" s="343">
        <f t="shared" si="0"/>
        <v>13974.683544303796</v>
      </c>
      <c r="S19" s="344">
        <f t="shared" si="1"/>
        <v>36</v>
      </c>
      <c r="T19" s="345">
        <f t="shared" si="5"/>
        <v>4192.4050632911394</v>
      </c>
      <c r="U19" s="344">
        <f t="shared" si="2"/>
        <v>36</v>
      </c>
      <c r="V19" s="345">
        <f t="shared" si="6"/>
        <v>4192.4050632911394</v>
      </c>
      <c r="W19" s="344">
        <f t="shared" si="3"/>
        <v>36</v>
      </c>
      <c r="X19" s="346">
        <f t="shared" si="7"/>
        <v>4192.4050632911394</v>
      </c>
      <c r="Y19" s="344">
        <f t="shared" si="4"/>
        <v>12</v>
      </c>
      <c r="Z19" s="345">
        <f t="shared" si="8"/>
        <v>1397.4683544303798</v>
      </c>
      <c r="AA19" s="347"/>
    </row>
    <row r="20" spans="1:27" s="348" customFormat="1" ht="18.75">
      <c r="A20" s="334">
        <v>16</v>
      </c>
      <c r="B20" s="350"/>
      <c r="C20" s="336" t="s">
        <v>858</v>
      </c>
      <c r="D20" s="337"/>
      <c r="E20" s="337"/>
      <c r="F20" s="347">
        <v>1</v>
      </c>
      <c r="G20" s="347">
        <v>1</v>
      </c>
      <c r="H20" s="352" t="s">
        <v>859</v>
      </c>
      <c r="I20" s="358">
        <v>1</v>
      </c>
      <c r="J20" s="354" t="s">
        <v>293</v>
      </c>
      <c r="K20" s="340">
        <v>27</v>
      </c>
      <c r="L20" s="340">
        <v>48</v>
      </c>
      <c r="M20" s="340">
        <v>1382.4</v>
      </c>
      <c r="N20" s="340">
        <v>1500</v>
      </c>
      <c r="O20" s="340">
        <v>456</v>
      </c>
      <c r="P20" s="341">
        <v>1200</v>
      </c>
      <c r="Q20" s="344">
        <v>9.0034720833333335</v>
      </c>
      <c r="R20" s="343">
        <f t="shared" si="0"/>
        <v>10804.166499999999</v>
      </c>
      <c r="S20" s="344">
        <f t="shared" si="1"/>
        <v>360</v>
      </c>
      <c r="T20" s="345">
        <f t="shared" si="5"/>
        <v>3241.2499499999999</v>
      </c>
      <c r="U20" s="344">
        <f t="shared" si="2"/>
        <v>360</v>
      </c>
      <c r="V20" s="345">
        <f t="shared" si="6"/>
        <v>3241.2499499999999</v>
      </c>
      <c r="W20" s="344">
        <f t="shared" si="3"/>
        <v>360</v>
      </c>
      <c r="X20" s="346">
        <f t="shared" si="7"/>
        <v>3241.2499499999999</v>
      </c>
      <c r="Y20" s="344">
        <f t="shared" si="4"/>
        <v>120</v>
      </c>
      <c r="Z20" s="345">
        <f t="shared" si="8"/>
        <v>1080.4166500000001</v>
      </c>
      <c r="AA20" s="347"/>
    </row>
    <row r="21" spans="1:27" s="348" customFormat="1" ht="18.75">
      <c r="A21" s="334">
        <v>17</v>
      </c>
      <c r="B21" s="350">
        <v>398601</v>
      </c>
      <c r="C21" s="336" t="s">
        <v>860</v>
      </c>
      <c r="D21" s="337"/>
      <c r="E21" s="337"/>
      <c r="F21" s="347">
        <v>1</v>
      </c>
      <c r="G21" s="347">
        <v>1</v>
      </c>
      <c r="H21" s="352" t="s">
        <v>845</v>
      </c>
      <c r="I21" s="358">
        <v>100</v>
      </c>
      <c r="J21" s="354" t="s">
        <v>846</v>
      </c>
      <c r="K21" s="340">
        <v>214</v>
      </c>
      <c r="L21" s="340">
        <v>232</v>
      </c>
      <c r="M21" s="340">
        <v>246</v>
      </c>
      <c r="N21" s="340">
        <v>262.66666666666703</v>
      </c>
      <c r="O21" s="340">
        <v>35</v>
      </c>
      <c r="P21" s="341">
        <v>250</v>
      </c>
      <c r="Q21" s="344">
        <v>95</v>
      </c>
      <c r="R21" s="343">
        <f t="shared" si="0"/>
        <v>23750</v>
      </c>
      <c r="S21" s="344">
        <f t="shared" si="1"/>
        <v>75</v>
      </c>
      <c r="T21" s="345">
        <f t="shared" si="5"/>
        <v>7125</v>
      </c>
      <c r="U21" s="344">
        <f t="shared" si="2"/>
        <v>75</v>
      </c>
      <c r="V21" s="345">
        <f t="shared" si="6"/>
        <v>7125</v>
      </c>
      <c r="W21" s="344">
        <f t="shared" si="3"/>
        <v>75</v>
      </c>
      <c r="X21" s="346">
        <f t="shared" si="7"/>
        <v>7125</v>
      </c>
      <c r="Y21" s="344">
        <f t="shared" si="4"/>
        <v>25</v>
      </c>
      <c r="Z21" s="345">
        <f t="shared" si="8"/>
        <v>2375</v>
      </c>
      <c r="AA21" s="347"/>
    </row>
    <row r="22" spans="1:27" s="348" customFormat="1" ht="18.75">
      <c r="A22" s="349">
        <v>18</v>
      </c>
      <c r="B22" s="350">
        <v>666517</v>
      </c>
      <c r="C22" s="351" t="s">
        <v>861</v>
      </c>
      <c r="D22" s="351"/>
      <c r="E22" s="351"/>
      <c r="F22" s="347">
        <v>1</v>
      </c>
      <c r="G22" s="347">
        <v>1</v>
      </c>
      <c r="H22" s="352" t="s">
        <v>845</v>
      </c>
      <c r="I22" s="358">
        <v>500</v>
      </c>
      <c r="J22" s="354" t="s">
        <v>846</v>
      </c>
      <c r="K22" s="340">
        <v>332</v>
      </c>
      <c r="L22" s="340">
        <v>388</v>
      </c>
      <c r="M22" s="340">
        <v>297.60000000000002</v>
      </c>
      <c r="N22" s="340">
        <v>350</v>
      </c>
      <c r="O22" s="340">
        <v>103</v>
      </c>
      <c r="P22" s="341">
        <v>300</v>
      </c>
      <c r="Q22" s="344">
        <v>216.22379032258064</v>
      </c>
      <c r="R22" s="343">
        <f t="shared" si="0"/>
        <v>64867.13709677419</v>
      </c>
      <c r="S22" s="344">
        <f t="shared" si="1"/>
        <v>90</v>
      </c>
      <c r="T22" s="345">
        <f t="shared" si="5"/>
        <v>19460.141129032258</v>
      </c>
      <c r="U22" s="344">
        <f t="shared" si="2"/>
        <v>90</v>
      </c>
      <c r="V22" s="345">
        <f t="shared" si="6"/>
        <v>19460.141129032258</v>
      </c>
      <c r="W22" s="344">
        <f t="shared" si="3"/>
        <v>90</v>
      </c>
      <c r="X22" s="346">
        <f t="shared" si="7"/>
        <v>19460.141129032258</v>
      </c>
      <c r="Y22" s="344">
        <f t="shared" si="4"/>
        <v>30</v>
      </c>
      <c r="Z22" s="345">
        <f t="shared" si="8"/>
        <v>6486.7137096774195</v>
      </c>
      <c r="AA22" s="347"/>
    </row>
    <row r="23" spans="1:27" s="348" customFormat="1" ht="18.75">
      <c r="A23" s="334">
        <v>19</v>
      </c>
      <c r="B23" s="350">
        <v>780091</v>
      </c>
      <c r="C23" s="351" t="s">
        <v>862</v>
      </c>
      <c r="D23" s="351"/>
      <c r="E23" s="351"/>
      <c r="F23" s="347">
        <v>1</v>
      </c>
      <c r="G23" s="347">
        <v>1</v>
      </c>
      <c r="H23" s="352" t="s">
        <v>845</v>
      </c>
      <c r="I23" s="358">
        <v>1000</v>
      </c>
      <c r="J23" s="354" t="s">
        <v>846</v>
      </c>
      <c r="K23" s="340">
        <v>23</v>
      </c>
      <c r="L23" s="340">
        <v>22</v>
      </c>
      <c r="M23" s="340">
        <v>20.399999999999999</v>
      </c>
      <c r="N23" s="340">
        <v>19.2</v>
      </c>
      <c r="O23" s="340">
        <v>10</v>
      </c>
      <c r="P23" s="341">
        <v>15</v>
      </c>
      <c r="Q23" s="344">
        <v>300</v>
      </c>
      <c r="R23" s="343">
        <f t="shared" si="0"/>
        <v>4500</v>
      </c>
      <c r="S23" s="344">
        <v>5</v>
      </c>
      <c r="T23" s="345">
        <f t="shared" si="5"/>
        <v>1500</v>
      </c>
      <c r="U23" s="344">
        <v>5</v>
      </c>
      <c r="V23" s="345">
        <f t="shared" si="6"/>
        <v>1500</v>
      </c>
      <c r="W23" s="344">
        <v>4</v>
      </c>
      <c r="X23" s="346">
        <f t="shared" si="7"/>
        <v>1200</v>
      </c>
      <c r="Y23" s="344">
        <v>1</v>
      </c>
      <c r="Z23" s="345">
        <f t="shared" si="8"/>
        <v>300</v>
      </c>
      <c r="AA23" s="347"/>
    </row>
    <row r="24" spans="1:27" s="348" customFormat="1" ht="18.75">
      <c r="A24" s="349">
        <v>20</v>
      </c>
      <c r="B24" s="350">
        <v>817398</v>
      </c>
      <c r="C24" s="351" t="s">
        <v>863</v>
      </c>
      <c r="D24" s="351"/>
      <c r="E24" s="351"/>
      <c r="F24" s="347">
        <v>1</v>
      </c>
      <c r="G24" s="347">
        <v>1</v>
      </c>
      <c r="H24" s="352" t="s">
        <v>845</v>
      </c>
      <c r="I24" s="358">
        <v>500</v>
      </c>
      <c r="J24" s="354" t="s">
        <v>846</v>
      </c>
      <c r="K24" s="340">
        <v>9</v>
      </c>
      <c r="L24" s="340">
        <v>2</v>
      </c>
      <c r="M24" s="340">
        <v>12</v>
      </c>
      <c r="N24" s="340">
        <v>10.6666666666667</v>
      </c>
      <c r="O24" s="340">
        <v>0</v>
      </c>
      <c r="P24" s="341">
        <v>15</v>
      </c>
      <c r="Q24" s="344">
        <v>160</v>
      </c>
      <c r="R24" s="343">
        <f t="shared" si="0"/>
        <v>2400</v>
      </c>
      <c r="S24" s="344">
        <v>5</v>
      </c>
      <c r="T24" s="345">
        <f t="shared" si="5"/>
        <v>800</v>
      </c>
      <c r="U24" s="344">
        <v>5</v>
      </c>
      <c r="V24" s="345">
        <f t="shared" si="6"/>
        <v>800</v>
      </c>
      <c r="W24" s="344">
        <v>4</v>
      </c>
      <c r="X24" s="346">
        <f t="shared" si="7"/>
        <v>640</v>
      </c>
      <c r="Y24" s="344">
        <v>1</v>
      </c>
      <c r="Z24" s="345">
        <f t="shared" si="8"/>
        <v>160</v>
      </c>
      <c r="AA24" s="347"/>
    </row>
    <row r="25" spans="1:27" s="348" customFormat="1" ht="18.75">
      <c r="A25" s="349">
        <v>21</v>
      </c>
      <c r="B25" s="350"/>
      <c r="C25" s="351" t="s">
        <v>864</v>
      </c>
      <c r="D25" s="351"/>
      <c r="E25" s="351"/>
      <c r="F25" s="347">
        <v>1</v>
      </c>
      <c r="G25" s="347">
        <v>1</v>
      </c>
      <c r="H25" s="352" t="s">
        <v>840</v>
      </c>
      <c r="I25" s="358">
        <v>1</v>
      </c>
      <c r="J25" s="354" t="s">
        <v>841</v>
      </c>
      <c r="K25" s="340">
        <v>219</v>
      </c>
      <c r="L25" s="340">
        <v>1020</v>
      </c>
      <c r="M25" s="340">
        <v>1200</v>
      </c>
      <c r="N25" s="340">
        <v>1500</v>
      </c>
      <c r="O25" s="340">
        <v>500</v>
      </c>
      <c r="P25" s="341">
        <v>1200</v>
      </c>
      <c r="Q25" s="344">
        <v>20.672399999999993</v>
      </c>
      <c r="R25" s="343">
        <f t="shared" si="0"/>
        <v>24806.87999999999</v>
      </c>
      <c r="S25" s="344">
        <f t="shared" si="1"/>
        <v>360</v>
      </c>
      <c r="T25" s="345">
        <f t="shared" si="5"/>
        <v>7442.0639999999976</v>
      </c>
      <c r="U25" s="344">
        <f t="shared" si="2"/>
        <v>360</v>
      </c>
      <c r="V25" s="345">
        <f t="shared" si="6"/>
        <v>7442.0639999999976</v>
      </c>
      <c r="W25" s="344">
        <f t="shared" si="3"/>
        <v>360</v>
      </c>
      <c r="X25" s="346">
        <f t="shared" si="7"/>
        <v>7442.0639999999976</v>
      </c>
      <c r="Y25" s="344">
        <f t="shared" si="4"/>
        <v>120</v>
      </c>
      <c r="Z25" s="345">
        <f t="shared" si="8"/>
        <v>2480.6879999999992</v>
      </c>
      <c r="AA25" s="347"/>
    </row>
    <row r="26" spans="1:27" s="348" customFormat="1" ht="18.75">
      <c r="A26" s="334">
        <v>22</v>
      </c>
      <c r="B26" s="350">
        <v>664526</v>
      </c>
      <c r="C26" s="351" t="s">
        <v>865</v>
      </c>
      <c r="D26" s="351"/>
      <c r="E26" s="351"/>
      <c r="F26" s="347">
        <v>1</v>
      </c>
      <c r="G26" s="347">
        <v>1</v>
      </c>
      <c r="H26" s="352" t="s">
        <v>840</v>
      </c>
      <c r="I26" s="358">
        <v>6</v>
      </c>
      <c r="J26" s="354" t="s">
        <v>846</v>
      </c>
      <c r="K26" s="340">
        <v>98</v>
      </c>
      <c r="L26" s="340">
        <v>125</v>
      </c>
      <c r="M26" s="340">
        <v>81.599999999999994</v>
      </c>
      <c r="N26" s="340">
        <v>90</v>
      </c>
      <c r="O26" s="340">
        <v>17</v>
      </c>
      <c r="P26" s="341">
        <v>100</v>
      </c>
      <c r="Q26" s="344">
        <v>528.58000000000015</v>
      </c>
      <c r="R26" s="343">
        <f t="shared" si="0"/>
        <v>52858.000000000015</v>
      </c>
      <c r="S26" s="344">
        <f t="shared" si="1"/>
        <v>30</v>
      </c>
      <c r="T26" s="345">
        <f t="shared" si="5"/>
        <v>15857.400000000005</v>
      </c>
      <c r="U26" s="344">
        <f t="shared" si="2"/>
        <v>30</v>
      </c>
      <c r="V26" s="345">
        <f t="shared" si="6"/>
        <v>15857.400000000005</v>
      </c>
      <c r="W26" s="344">
        <f t="shared" si="3"/>
        <v>30</v>
      </c>
      <c r="X26" s="346">
        <f t="shared" si="7"/>
        <v>15857.400000000005</v>
      </c>
      <c r="Y26" s="344">
        <f t="shared" si="4"/>
        <v>10</v>
      </c>
      <c r="Z26" s="345">
        <f t="shared" si="8"/>
        <v>5285.8000000000011</v>
      </c>
      <c r="AA26" s="347"/>
    </row>
    <row r="27" spans="1:27" s="348" customFormat="1" ht="18.75">
      <c r="A27" s="334">
        <v>23</v>
      </c>
      <c r="B27" s="350">
        <v>823756</v>
      </c>
      <c r="C27" s="351" t="s">
        <v>866</v>
      </c>
      <c r="D27" s="351"/>
      <c r="E27" s="351"/>
      <c r="F27" s="347">
        <v>1</v>
      </c>
      <c r="G27" s="347">
        <v>1</v>
      </c>
      <c r="H27" s="352" t="s">
        <v>845</v>
      </c>
      <c r="I27" s="358">
        <v>100</v>
      </c>
      <c r="J27" s="354" t="s">
        <v>849</v>
      </c>
      <c r="K27" s="340">
        <v>266</v>
      </c>
      <c r="L27" s="340">
        <v>53</v>
      </c>
      <c r="M27" s="340">
        <v>54</v>
      </c>
      <c r="N27" s="340">
        <v>40</v>
      </c>
      <c r="O27" s="340">
        <v>17</v>
      </c>
      <c r="P27" s="341">
        <v>50</v>
      </c>
      <c r="Q27" s="344">
        <v>600</v>
      </c>
      <c r="R27" s="343">
        <f t="shared" si="0"/>
        <v>30000</v>
      </c>
      <c r="S27" s="344">
        <f t="shared" si="1"/>
        <v>15</v>
      </c>
      <c r="T27" s="345">
        <f t="shared" si="5"/>
        <v>9000</v>
      </c>
      <c r="U27" s="344">
        <f t="shared" si="2"/>
        <v>15</v>
      </c>
      <c r="V27" s="345">
        <f t="shared" si="6"/>
        <v>9000</v>
      </c>
      <c r="W27" s="344">
        <f t="shared" si="3"/>
        <v>15</v>
      </c>
      <c r="X27" s="346">
        <f t="shared" si="7"/>
        <v>9000</v>
      </c>
      <c r="Y27" s="344">
        <f t="shared" si="4"/>
        <v>5</v>
      </c>
      <c r="Z27" s="345">
        <f t="shared" si="8"/>
        <v>3000</v>
      </c>
      <c r="AA27" s="347"/>
    </row>
    <row r="28" spans="1:27" s="348" customFormat="1" ht="18.75">
      <c r="A28" s="349">
        <v>24</v>
      </c>
      <c r="B28" s="350">
        <v>736949</v>
      </c>
      <c r="C28" s="351" t="s">
        <v>867</v>
      </c>
      <c r="D28" s="351"/>
      <c r="E28" s="351"/>
      <c r="F28" s="347">
        <v>1</v>
      </c>
      <c r="G28" s="347">
        <v>1</v>
      </c>
      <c r="H28" s="352" t="s">
        <v>845</v>
      </c>
      <c r="I28" s="358">
        <v>500</v>
      </c>
      <c r="J28" s="354" t="s">
        <v>846</v>
      </c>
      <c r="K28" s="340">
        <v>264</v>
      </c>
      <c r="L28" s="340">
        <v>211</v>
      </c>
      <c r="M28" s="340">
        <v>198</v>
      </c>
      <c r="N28" s="340">
        <v>200</v>
      </c>
      <c r="O28" s="340">
        <v>39</v>
      </c>
      <c r="P28" s="341">
        <v>250</v>
      </c>
      <c r="Q28" s="344">
        <v>124.29333333333331</v>
      </c>
      <c r="R28" s="343">
        <f t="shared" si="0"/>
        <v>31073.333333333328</v>
      </c>
      <c r="S28" s="344">
        <f t="shared" si="1"/>
        <v>75</v>
      </c>
      <c r="T28" s="345">
        <f t="shared" si="5"/>
        <v>9321.9999999999982</v>
      </c>
      <c r="U28" s="344">
        <f t="shared" si="2"/>
        <v>75</v>
      </c>
      <c r="V28" s="345">
        <f t="shared" si="6"/>
        <v>9321.9999999999982</v>
      </c>
      <c r="W28" s="344">
        <f t="shared" si="3"/>
        <v>75</v>
      </c>
      <c r="X28" s="346">
        <f t="shared" si="7"/>
        <v>9321.9999999999982</v>
      </c>
      <c r="Y28" s="344">
        <f t="shared" si="4"/>
        <v>25</v>
      </c>
      <c r="Z28" s="345">
        <f t="shared" si="8"/>
        <v>3107.3333333333326</v>
      </c>
      <c r="AA28" s="347"/>
    </row>
    <row r="29" spans="1:27" s="348" customFormat="1" ht="18.75">
      <c r="A29" s="334">
        <v>25</v>
      </c>
      <c r="B29" s="350">
        <v>736965</v>
      </c>
      <c r="C29" s="351" t="s">
        <v>868</v>
      </c>
      <c r="D29" s="351"/>
      <c r="E29" s="351"/>
      <c r="F29" s="347">
        <v>1</v>
      </c>
      <c r="G29" s="347">
        <v>1</v>
      </c>
      <c r="H29" s="352" t="s">
        <v>845</v>
      </c>
      <c r="I29" s="358">
        <v>500</v>
      </c>
      <c r="J29" s="354" t="s">
        <v>846</v>
      </c>
      <c r="K29" s="340">
        <v>51</v>
      </c>
      <c r="L29" s="340">
        <v>48</v>
      </c>
      <c r="M29" s="340">
        <v>42</v>
      </c>
      <c r="N29" s="340">
        <v>45</v>
      </c>
      <c r="O29" s="340">
        <v>28</v>
      </c>
      <c r="P29" s="341">
        <v>50</v>
      </c>
      <c r="Q29" s="344">
        <v>192.75285714285715</v>
      </c>
      <c r="R29" s="343">
        <f t="shared" si="0"/>
        <v>9637.6428571428569</v>
      </c>
      <c r="S29" s="344">
        <f t="shared" si="1"/>
        <v>15</v>
      </c>
      <c r="T29" s="345">
        <f t="shared" si="5"/>
        <v>2891.2928571428574</v>
      </c>
      <c r="U29" s="344">
        <f t="shared" si="2"/>
        <v>15</v>
      </c>
      <c r="V29" s="345">
        <f t="shared" si="6"/>
        <v>2891.2928571428574</v>
      </c>
      <c r="W29" s="344">
        <f t="shared" si="3"/>
        <v>15</v>
      </c>
      <c r="X29" s="346">
        <f t="shared" si="7"/>
        <v>2891.2928571428574</v>
      </c>
      <c r="Y29" s="344">
        <f t="shared" si="4"/>
        <v>5</v>
      </c>
      <c r="Z29" s="345">
        <f t="shared" si="8"/>
        <v>963.76428571428573</v>
      </c>
      <c r="AA29" s="347"/>
    </row>
    <row r="30" spans="1:27" s="348" customFormat="1" ht="18.75">
      <c r="A30" s="349">
        <v>26</v>
      </c>
      <c r="B30" s="350">
        <v>108589</v>
      </c>
      <c r="C30" s="351" t="s">
        <v>869</v>
      </c>
      <c r="D30" s="351"/>
      <c r="E30" s="351"/>
      <c r="F30" s="347">
        <v>1</v>
      </c>
      <c r="G30" s="347">
        <v>1</v>
      </c>
      <c r="H30" s="352" t="s">
        <v>845</v>
      </c>
      <c r="I30" s="358">
        <v>100</v>
      </c>
      <c r="J30" s="354" t="s">
        <v>846</v>
      </c>
      <c r="K30" s="340">
        <v>15295</v>
      </c>
      <c r="L30" s="340">
        <v>17339</v>
      </c>
      <c r="M30" s="340">
        <v>18253.199999999997</v>
      </c>
      <c r="N30" s="340">
        <v>19000</v>
      </c>
      <c r="O30" s="340">
        <v>1035</v>
      </c>
      <c r="P30" s="341">
        <v>19000</v>
      </c>
      <c r="Q30" s="344">
        <v>69.55</v>
      </c>
      <c r="R30" s="360">
        <f t="shared" si="0"/>
        <v>1321450</v>
      </c>
      <c r="S30" s="344">
        <f t="shared" si="1"/>
        <v>5700</v>
      </c>
      <c r="T30" s="345">
        <f t="shared" si="5"/>
        <v>396435</v>
      </c>
      <c r="U30" s="344">
        <f t="shared" si="2"/>
        <v>5700</v>
      </c>
      <c r="V30" s="345">
        <f t="shared" si="6"/>
        <v>396435</v>
      </c>
      <c r="W30" s="344">
        <f t="shared" si="3"/>
        <v>5700</v>
      </c>
      <c r="X30" s="346">
        <f t="shared" si="7"/>
        <v>396435</v>
      </c>
      <c r="Y30" s="344">
        <f t="shared" si="4"/>
        <v>1900</v>
      </c>
      <c r="Z30" s="345">
        <f t="shared" si="8"/>
        <v>132145</v>
      </c>
      <c r="AA30" s="347"/>
    </row>
    <row r="31" spans="1:27" s="348" customFormat="1" ht="18.75">
      <c r="A31" s="349">
        <v>27</v>
      </c>
      <c r="B31" s="350">
        <v>811036</v>
      </c>
      <c r="C31" s="351" t="s">
        <v>870</v>
      </c>
      <c r="D31" s="351"/>
      <c r="E31" s="351"/>
      <c r="F31" s="347">
        <v>1</v>
      </c>
      <c r="G31" s="347">
        <v>1</v>
      </c>
      <c r="H31" s="352" t="s">
        <v>871</v>
      </c>
      <c r="I31" s="358">
        <v>1</v>
      </c>
      <c r="J31" s="354" t="s">
        <v>293</v>
      </c>
      <c r="K31" s="340">
        <v>18928</v>
      </c>
      <c r="L31" s="340">
        <v>11600</v>
      </c>
      <c r="M31" s="340">
        <v>9600</v>
      </c>
      <c r="N31" s="340">
        <v>9000</v>
      </c>
      <c r="O31" s="340">
        <v>0</v>
      </c>
      <c r="P31" s="341">
        <v>10000</v>
      </c>
      <c r="Q31" s="344">
        <v>7</v>
      </c>
      <c r="R31" s="343">
        <f t="shared" si="0"/>
        <v>70000</v>
      </c>
      <c r="S31" s="344">
        <f t="shared" si="1"/>
        <v>3000</v>
      </c>
      <c r="T31" s="345">
        <f t="shared" si="5"/>
        <v>21000</v>
      </c>
      <c r="U31" s="344">
        <f t="shared" si="2"/>
        <v>3000</v>
      </c>
      <c r="V31" s="345">
        <f t="shared" si="6"/>
        <v>21000</v>
      </c>
      <c r="W31" s="344">
        <f t="shared" si="3"/>
        <v>3000</v>
      </c>
      <c r="X31" s="346">
        <f t="shared" si="7"/>
        <v>21000</v>
      </c>
      <c r="Y31" s="344">
        <f t="shared" si="4"/>
        <v>1000</v>
      </c>
      <c r="Z31" s="345">
        <f t="shared" si="8"/>
        <v>7000</v>
      </c>
      <c r="AA31" s="347"/>
    </row>
    <row r="32" spans="1:27" s="348" customFormat="1" ht="18.75">
      <c r="A32" s="334">
        <v>28</v>
      </c>
      <c r="B32" s="350">
        <v>811172</v>
      </c>
      <c r="C32" s="351" t="s">
        <v>872</v>
      </c>
      <c r="D32" s="351"/>
      <c r="E32" s="351"/>
      <c r="F32" s="347">
        <v>1</v>
      </c>
      <c r="G32" s="347">
        <v>1</v>
      </c>
      <c r="H32" s="352" t="s">
        <v>873</v>
      </c>
      <c r="I32" s="358">
        <v>1</v>
      </c>
      <c r="J32" s="354" t="s">
        <v>293</v>
      </c>
      <c r="K32" s="340">
        <v>129</v>
      </c>
      <c r="L32" s="340">
        <v>78</v>
      </c>
      <c r="M32" s="340">
        <v>51.599999999999994</v>
      </c>
      <c r="N32" s="340">
        <v>60</v>
      </c>
      <c r="O32" s="340">
        <v>52</v>
      </c>
      <c r="P32" s="341">
        <v>40</v>
      </c>
      <c r="Q32" s="344">
        <v>75</v>
      </c>
      <c r="R32" s="343">
        <f t="shared" si="0"/>
        <v>3000</v>
      </c>
      <c r="S32" s="344">
        <f t="shared" si="1"/>
        <v>12</v>
      </c>
      <c r="T32" s="345">
        <f t="shared" si="5"/>
        <v>900</v>
      </c>
      <c r="U32" s="344">
        <f t="shared" si="2"/>
        <v>12</v>
      </c>
      <c r="V32" s="345">
        <f t="shared" si="6"/>
        <v>900</v>
      </c>
      <c r="W32" s="344">
        <f t="shared" si="3"/>
        <v>12</v>
      </c>
      <c r="X32" s="346">
        <f t="shared" si="7"/>
        <v>900</v>
      </c>
      <c r="Y32" s="344">
        <f t="shared" si="4"/>
        <v>4</v>
      </c>
      <c r="Z32" s="345">
        <f t="shared" si="8"/>
        <v>300</v>
      </c>
      <c r="AA32" s="347"/>
    </row>
    <row r="33" spans="1:27" s="348" customFormat="1" ht="18.75">
      <c r="A33" s="334">
        <v>29</v>
      </c>
      <c r="B33" s="350">
        <v>381629</v>
      </c>
      <c r="C33" s="351" t="s">
        <v>874</v>
      </c>
      <c r="D33" s="351"/>
      <c r="E33" s="351"/>
      <c r="F33" s="347">
        <v>1</v>
      </c>
      <c r="G33" s="347">
        <v>1</v>
      </c>
      <c r="H33" s="352" t="s">
        <v>875</v>
      </c>
      <c r="I33" s="358">
        <v>500</v>
      </c>
      <c r="J33" s="354" t="s">
        <v>846</v>
      </c>
      <c r="K33" s="340">
        <v>147</v>
      </c>
      <c r="L33" s="340">
        <v>71</v>
      </c>
      <c r="M33" s="340">
        <v>96</v>
      </c>
      <c r="N33" s="340">
        <v>90</v>
      </c>
      <c r="O33" s="340">
        <v>29</v>
      </c>
      <c r="P33" s="341">
        <v>100</v>
      </c>
      <c r="Q33" s="344">
        <v>430</v>
      </c>
      <c r="R33" s="343">
        <f t="shared" si="0"/>
        <v>43000</v>
      </c>
      <c r="S33" s="344">
        <f t="shared" si="1"/>
        <v>30</v>
      </c>
      <c r="T33" s="345">
        <f t="shared" si="5"/>
        <v>12900</v>
      </c>
      <c r="U33" s="344">
        <f t="shared" si="2"/>
        <v>30</v>
      </c>
      <c r="V33" s="345">
        <f t="shared" si="6"/>
        <v>12900</v>
      </c>
      <c r="W33" s="344">
        <f t="shared" si="3"/>
        <v>30</v>
      </c>
      <c r="X33" s="346">
        <f t="shared" si="7"/>
        <v>12900</v>
      </c>
      <c r="Y33" s="344">
        <f t="shared" si="4"/>
        <v>10</v>
      </c>
      <c r="Z33" s="345">
        <f t="shared" si="8"/>
        <v>4300</v>
      </c>
      <c r="AA33" s="347"/>
    </row>
    <row r="34" spans="1:27" s="348" customFormat="1" ht="18.75">
      <c r="A34" s="349">
        <v>30</v>
      </c>
      <c r="B34" s="350">
        <v>240523</v>
      </c>
      <c r="C34" s="351" t="s">
        <v>876</v>
      </c>
      <c r="D34" s="351"/>
      <c r="E34" s="351"/>
      <c r="F34" s="347">
        <v>1</v>
      </c>
      <c r="G34" s="347">
        <v>1</v>
      </c>
      <c r="H34" s="352" t="s">
        <v>875</v>
      </c>
      <c r="I34" s="358">
        <v>500</v>
      </c>
      <c r="J34" s="354" t="s">
        <v>846</v>
      </c>
      <c r="K34" s="340">
        <v>318</v>
      </c>
      <c r="L34" s="340">
        <v>253</v>
      </c>
      <c r="M34" s="340">
        <v>205.20000000000002</v>
      </c>
      <c r="N34" s="340">
        <v>200</v>
      </c>
      <c r="O34" s="340">
        <v>45</v>
      </c>
      <c r="P34" s="341">
        <v>300</v>
      </c>
      <c r="Q34" s="344">
        <v>650</v>
      </c>
      <c r="R34" s="343">
        <f t="shared" si="0"/>
        <v>195000</v>
      </c>
      <c r="S34" s="344">
        <f t="shared" si="1"/>
        <v>90</v>
      </c>
      <c r="T34" s="345">
        <f t="shared" si="5"/>
        <v>58500</v>
      </c>
      <c r="U34" s="344">
        <f t="shared" si="2"/>
        <v>90</v>
      </c>
      <c r="V34" s="345">
        <f t="shared" si="6"/>
        <v>58500</v>
      </c>
      <c r="W34" s="344">
        <f t="shared" si="3"/>
        <v>90</v>
      </c>
      <c r="X34" s="346">
        <f t="shared" si="7"/>
        <v>58500</v>
      </c>
      <c r="Y34" s="344">
        <f t="shared" si="4"/>
        <v>30</v>
      </c>
      <c r="Z34" s="345">
        <f t="shared" si="8"/>
        <v>19500</v>
      </c>
      <c r="AA34" s="347"/>
    </row>
    <row r="35" spans="1:27" s="348" customFormat="1" ht="18.75">
      <c r="A35" s="334">
        <v>31</v>
      </c>
      <c r="B35" s="350">
        <v>538824</v>
      </c>
      <c r="C35" s="351" t="s">
        <v>877</v>
      </c>
      <c r="D35" s="351"/>
      <c r="E35" s="351"/>
      <c r="F35" s="347">
        <v>1</v>
      </c>
      <c r="G35" s="347">
        <v>1</v>
      </c>
      <c r="H35" s="352" t="s">
        <v>840</v>
      </c>
      <c r="I35" s="358">
        <v>1</v>
      </c>
      <c r="J35" s="354" t="s">
        <v>841</v>
      </c>
      <c r="K35" s="340">
        <v>2695</v>
      </c>
      <c r="L35" s="340">
        <v>1690</v>
      </c>
      <c r="M35" s="340">
        <v>1476</v>
      </c>
      <c r="N35" s="340">
        <v>1600</v>
      </c>
      <c r="O35" s="340">
        <v>20</v>
      </c>
      <c r="P35" s="341">
        <v>2000</v>
      </c>
      <c r="Q35" s="344">
        <v>27.82</v>
      </c>
      <c r="R35" s="343">
        <f t="shared" si="0"/>
        <v>55640</v>
      </c>
      <c r="S35" s="344">
        <f t="shared" si="1"/>
        <v>600</v>
      </c>
      <c r="T35" s="345">
        <f t="shared" si="5"/>
        <v>16692</v>
      </c>
      <c r="U35" s="344">
        <f t="shared" si="2"/>
        <v>600</v>
      </c>
      <c r="V35" s="345">
        <f t="shared" si="6"/>
        <v>16692</v>
      </c>
      <c r="W35" s="344">
        <f t="shared" si="3"/>
        <v>600</v>
      </c>
      <c r="X35" s="346">
        <f t="shared" si="7"/>
        <v>16692</v>
      </c>
      <c r="Y35" s="344">
        <f t="shared" si="4"/>
        <v>200</v>
      </c>
      <c r="Z35" s="345">
        <f t="shared" si="8"/>
        <v>5564</v>
      </c>
      <c r="AA35" s="347"/>
    </row>
    <row r="36" spans="1:27" s="348" customFormat="1" ht="18.75">
      <c r="A36" s="349">
        <v>32</v>
      </c>
      <c r="B36" s="350">
        <v>586110</v>
      </c>
      <c r="C36" s="361" t="s">
        <v>878</v>
      </c>
      <c r="D36" s="351"/>
      <c r="E36" s="351"/>
      <c r="F36" s="347">
        <v>2</v>
      </c>
      <c r="G36" s="347">
        <v>1</v>
      </c>
      <c r="H36" s="352" t="s">
        <v>879</v>
      </c>
      <c r="I36" s="358">
        <v>25</v>
      </c>
      <c r="J36" s="354" t="s">
        <v>293</v>
      </c>
      <c r="K36" s="340">
        <v>19</v>
      </c>
      <c r="L36" s="340">
        <v>15</v>
      </c>
      <c r="M36" s="340">
        <v>16.799999999999997</v>
      </c>
      <c r="N36" s="340">
        <v>14.733333333333301</v>
      </c>
      <c r="O36" s="340">
        <v>5</v>
      </c>
      <c r="P36" s="341">
        <v>20</v>
      </c>
      <c r="Q36" s="344">
        <v>1725</v>
      </c>
      <c r="R36" s="343">
        <f t="shared" si="0"/>
        <v>34500</v>
      </c>
      <c r="S36" s="344">
        <f t="shared" si="1"/>
        <v>6</v>
      </c>
      <c r="T36" s="345">
        <f t="shared" si="5"/>
        <v>10350</v>
      </c>
      <c r="U36" s="344">
        <f t="shared" si="2"/>
        <v>6</v>
      </c>
      <c r="V36" s="345">
        <f t="shared" si="6"/>
        <v>10350</v>
      </c>
      <c r="W36" s="344">
        <f t="shared" si="3"/>
        <v>6</v>
      </c>
      <c r="X36" s="346">
        <f t="shared" si="7"/>
        <v>10350</v>
      </c>
      <c r="Y36" s="344">
        <f t="shared" si="4"/>
        <v>2</v>
      </c>
      <c r="Z36" s="345">
        <f t="shared" si="8"/>
        <v>3450</v>
      </c>
      <c r="AA36" s="347"/>
    </row>
    <row r="37" spans="1:27" s="348" customFormat="1" ht="18.75">
      <c r="A37" s="349">
        <v>33</v>
      </c>
      <c r="B37" s="350">
        <v>447466</v>
      </c>
      <c r="C37" s="351" t="s">
        <v>880</v>
      </c>
      <c r="D37" s="351"/>
      <c r="E37" s="351"/>
      <c r="F37" s="347">
        <v>1</v>
      </c>
      <c r="G37" s="347">
        <v>1</v>
      </c>
      <c r="H37" s="352" t="s">
        <v>845</v>
      </c>
      <c r="I37" s="358">
        <v>100</v>
      </c>
      <c r="J37" s="354" t="s">
        <v>846</v>
      </c>
      <c r="K37" s="340">
        <v>503</v>
      </c>
      <c r="L37" s="340">
        <v>496</v>
      </c>
      <c r="M37" s="340">
        <v>600</v>
      </c>
      <c r="N37" s="340">
        <v>630</v>
      </c>
      <c r="O37" s="340">
        <v>70</v>
      </c>
      <c r="P37" s="341">
        <v>600</v>
      </c>
      <c r="Q37" s="344">
        <v>340</v>
      </c>
      <c r="R37" s="343">
        <f t="shared" si="0"/>
        <v>204000</v>
      </c>
      <c r="S37" s="344">
        <f t="shared" si="1"/>
        <v>180</v>
      </c>
      <c r="T37" s="345">
        <f t="shared" si="5"/>
        <v>61200</v>
      </c>
      <c r="U37" s="344">
        <f t="shared" si="2"/>
        <v>180</v>
      </c>
      <c r="V37" s="345">
        <f t="shared" si="6"/>
        <v>61200</v>
      </c>
      <c r="W37" s="344">
        <f t="shared" si="3"/>
        <v>180</v>
      </c>
      <c r="X37" s="346">
        <f t="shared" si="7"/>
        <v>61200</v>
      </c>
      <c r="Y37" s="344">
        <f t="shared" si="4"/>
        <v>60</v>
      </c>
      <c r="Z37" s="345">
        <f t="shared" si="8"/>
        <v>20400</v>
      </c>
      <c r="AA37" s="347"/>
    </row>
    <row r="38" spans="1:27" s="348" customFormat="1" ht="18.75">
      <c r="A38" s="334">
        <v>34</v>
      </c>
      <c r="B38" s="350">
        <v>589306</v>
      </c>
      <c r="C38" s="351" t="s">
        <v>881</v>
      </c>
      <c r="D38" s="351"/>
      <c r="E38" s="351"/>
      <c r="F38" s="347">
        <v>1</v>
      </c>
      <c r="G38" s="347">
        <v>1</v>
      </c>
      <c r="H38" s="352" t="s">
        <v>879</v>
      </c>
      <c r="I38" s="358">
        <v>1</v>
      </c>
      <c r="J38" s="354" t="s">
        <v>293</v>
      </c>
      <c r="K38" s="340">
        <v>3928</v>
      </c>
      <c r="L38" s="340">
        <v>2700</v>
      </c>
      <c r="M38" s="340">
        <v>1560</v>
      </c>
      <c r="N38" s="340">
        <v>2000</v>
      </c>
      <c r="O38" s="340">
        <v>400</v>
      </c>
      <c r="P38" s="341">
        <v>2000</v>
      </c>
      <c r="Q38" s="344">
        <v>8.24</v>
      </c>
      <c r="R38" s="343">
        <f t="shared" si="0"/>
        <v>16480</v>
      </c>
      <c r="S38" s="344">
        <f t="shared" si="1"/>
        <v>600</v>
      </c>
      <c r="T38" s="345">
        <f t="shared" si="5"/>
        <v>4944</v>
      </c>
      <c r="U38" s="344">
        <f t="shared" si="2"/>
        <v>600</v>
      </c>
      <c r="V38" s="345">
        <f t="shared" si="6"/>
        <v>4944</v>
      </c>
      <c r="W38" s="344">
        <f t="shared" si="3"/>
        <v>600</v>
      </c>
      <c r="X38" s="346">
        <f t="shared" si="7"/>
        <v>4944</v>
      </c>
      <c r="Y38" s="344">
        <f t="shared" si="4"/>
        <v>200</v>
      </c>
      <c r="Z38" s="345">
        <f t="shared" si="8"/>
        <v>1648</v>
      </c>
      <c r="AA38" s="347"/>
    </row>
    <row r="39" spans="1:27" s="348" customFormat="1" ht="18.75">
      <c r="A39" s="334">
        <v>35</v>
      </c>
      <c r="B39" s="350">
        <v>588358</v>
      </c>
      <c r="C39" s="351" t="s">
        <v>882</v>
      </c>
      <c r="D39" s="351"/>
      <c r="E39" s="351"/>
      <c r="F39" s="347">
        <v>1</v>
      </c>
      <c r="G39" s="347">
        <v>1</v>
      </c>
      <c r="H39" s="352" t="s">
        <v>879</v>
      </c>
      <c r="I39" s="358">
        <v>1</v>
      </c>
      <c r="J39" s="354" t="s">
        <v>293</v>
      </c>
      <c r="K39" s="340">
        <v>655</v>
      </c>
      <c r="L39" s="340">
        <v>550</v>
      </c>
      <c r="M39" s="340">
        <v>120</v>
      </c>
      <c r="N39" s="340">
        <v>300</v>
      </c>
      <c r="O39" s="340">
        <v>400</v>
      </c>
      <c r="P39" s="341">
        <v>100</v>
      </c>
      <c r="Q39" s="344">
        <v>13.6</v>
      </c>
      <c r="R39" s="343">
        <f t="shared" si="0"/>
        <v>1360</v>
      </c>
      <c r="S39" s="344">
        <f t="shared" si="1"/>
        <v>30</v>
      </c>
      <c r="T39" s="345">
        <f t="shared" si="5"/>
        <v>408</v>
      </c>
      <c r="U39" s="344">
        <f t="shared" si="2"/>
        <v>30</v>
      </c>
      <c r="V39" s="345">
        <f t="shared" si="6"/>
        <v>408</v>
      </c>
      <c r="W39" s="344">
        <f t="shared" si="3"/>
        <v>30</v>
      </c>
      <c r="X39" s="346">
        <f t="shared" si="7"/>
        <v>408</v>
      </c>
      <c r="Y39" s="344">
        <f t="shared" si="4"/>
        <v>10</v>
      </c>
      <c r="Z39" s="345">
        <f t="shared" si="8"/>
        <v>136</v>
      </c>
      <c r="AA39" s="347"/>
    </row>
    <row r="40" spans="1:27" s="348" customFormat="1" ht="18.75">
      <c r="A40" s="349">
        <v>36</v>
      </c>
      <c r="B40" s="350">
        <v>755730</v>
      </c>
      <c r="C40" s="351" t="s">
        <v>883</v>
      </c>
      <c r="D40" s="351"/>
      <c r="E40" s="351"/>
      <c r="F40" s="347">
        <v>1</v>
      </c>
      <c r="G40" s="347">
        <v>1</v>
      </c>
      <c r="H40" s="352" t="s">
        <v>840</v>
      </c>
      <c r="I40" s="358">
        <v>1</v>
      </c>
      <c r="J40" s="354" t="s">
        <v>841</v>
      </c>
      <c r="K40" s="340">
        <v>155</v>
      </c>
      <c r="L40" s="340">
        <v>76</v>
      </c>
      <c r="M40" s="340">
        <v>180</v>
      </c>
      <c r="N40" s="340">
        <v>160</v>
      </c>
      <c r="O40" s="340">
        <v>10</v>
      </c>
      <c r="P40" s="341">
        <v>160</v>
      </c>
      <c r="Q40" s="344">
        <v>176.55</v>
      </c>
      <c r="R40" s="343">
        <f t="shared" si="0"/>
        <v>28248</v>
      </c>
      <c r="S40" s="344">
        <f t="shared" si="1"/>
        <v>48</v>
      </c>
      <c r="T40" s="345">
        <f t="shared" si="5"/>
        <v>8474.4000000000015</v>
      </c>
      <c r="U40" s="344">
        <f t="shared" si="2"/>
        <v>48</v>
      </c>
      <c r="V40" s="345">
        <f t="shared" si="6"/>
        <v>8474.4000000000015</v>
      </c>
      <c r="W40" s="344">
        <f t="shared" si="3"/>
        <v>48</v>
      </c>
      <c r="X40" s="346">
        <f t="shared" si="7"/>
        <v>8474.4000000000015</v>
      </c>
      <c r="Y40" s="344">
        <f t="shared" si="4"/>
        <v>16</v>
      </c>
      <c r="Z40" s="345">
        <f t="shared" si="8"/>
        <v>2824.8</v>
      </c>
      <c r="AA40" s="347"/>
    </row>
    <row r="41" spans="1:27" s="348" customFormat="1" ht="18.75">
      <c r="A41" s="334">
        <v>37</v>
      </c>
      <c r="B41" s="350">
        <v>540243</v>
      </c>
      <c r="C41" s="351" t="s">
        <v>884</v>
      </c>
      <c r="D41" s="351"/>
      <c r="E41" s="351"/>
      <c r="F41" s="347">
        <v>1</v>
      </c>
      <c r="G41" s="347">
        <v>1</v>
      </c>
      <c r="H41" s="352" t="s">
        <v>840</v>
      </c>
      <c r="I41" s="358">
        <v>1</v>
      </c>
      <c r="J41" s="354" t="s">
        <v>841</v>
      </c>
      <c r="K41" s="340">
        <v>6764</v>
      </c>
      <c r="L41" s="340">
        <v>2300</v>
      </c>
      <c r="M41" s="340">
        <v>3120</v>
      </c>
      <c r="N41" s="340">
        <v>4000</v>
      </c>
      <c r="O41" s="340">
        <v>1400</v>
      </c>
      <c r="P41" s="341">
        <v>3000</v>
      </c>
      <c r="Q41" s="344">
        <v>11.661538461538461</v>
      </c>
      <c r="R41" s="343">
        <f t="shared" si="0"/>
        <v>34984.615384615383</v>
      </c>
      <c r="S41" s="344">
        <f t="shared" si="1"/>
        <v>900</v>
      </c>
      <c r="T41" s="345">
        <f t="shared" si="5"/>
        <v>10495.384615384615</v>
      </c>
      <c r="U41" s="344">
        <f t="shared" si="2"/>
        <v>900</v>
      </c>
      <c r="V41" s="345">
        <f t="shared" si="6"/>
        <v>10495.384615384615</v>
      </c>
      <c r="W41" s="344">
        <f t="shared" si="3"/>
        <v>900</v>
      </c>
      <c r="X41" s="346">
        <f t="shared" si="7"/>
        <v>10495.384615384615</v>
      </c>
      <c r="Y41" s="344">
        <f t="shared" si="4"/>
        <v>300</v>
      </c>
      <c r="Z41" s="345">
        <f t="shared" si="8"/>
        <v>3498.4615384615381</v>
      </c>
      <c r="AA41" s="347"/>
    </row>
    <row r="42" spans="1:27" s="348" customFormat="1" ht="18.75">
      <c r="A42" s="349">
        <v>38</v>
      </c>
      <c r="B42" s="350">
        <v>689962</v>
      </c>
      <c r="C42" s="351" t="s">
        <v>885</v>
      </c>
      <c r="D42" s="351"/>
      <c r="E42" s="351"/>
      <c r="F42" s="347">
        <v>1</v>
      </c>
      <c r="G42" s="347">
        <v>1</v>
      </c>
      <c r="H42" s="352" t="s">
        <v>859</v>
      </c>
      <c r="I42" s="358">
        <v>1</v>
      </c>
      <c r="J42" s="354" t="s">
        <v>293</v>
      </c>
      <c r="K42" s="340">
        <v>18631</v>
      </c>
      <c r="L42" s="340">
        <v>14430</v>
      </c>
      <c r="M42" s="340">
        <v>16056</v>
      </c>
      <c r="N42" s="340">
        <v>17000</v>
      </c>
      <c r="O42" s="340">
        <v>1020</v>
      </c>
      <c r="P42" s="341">
        <v>18000</v>
      </c>
      <c r="Q42" s="344">
        <v>12.75</v>
      </c>
      <c r="R42" s="343">
        <f t="shared" si="0"/>
        <v>229500</v>
      </c>
      <c r="S42" s="344">
        <f t="shared" si="1"/>
        <v>5400</v>
      </c>
      <c r="T42" s="345">
        <f t="shared" si="5"/>
        <v>68850</v>
      </c>
      <c r="U42" s="344">
        <f t="shared" si="2"/>
        <v>5400</v>
      </c>
      <c r="V42" s="345">
        <f t="shared" si="6"/>
        <v>68850</v>
      </c>
      <c r="W42" s="344">
        <f t="shared" si="3"/>
        <v>5400</v>
      </c>
      <c r="X42" s="346">
        <f t="shared" si="7"/>
        <v>68850</v>
      </c>
      <c r="Y42" s="344">
        <f t="shared" si="4"/>
        <v>1800</v>
      </c>
      <c r="Z42" s="345">
        <f t="shared" si="8"/>
        <v>22950</v>
      </c>
      <c r="AA42" s="347"/>
    </row>
    <row r="43" spans="1:27" s="348" customFormat="1" ht="18.75">
      <c r="A43" s="349">
        <v>39</v>
      </c>
      <c r="B43" s="350">
        <v>790886</v>
      </c>
      <c r="C43" s="351" t="s">
        <v>886</v>
      </c>
      <c r="D43" s="351"/>
      <c r="E43" s="351"/>
      <c r="F43" s="347">
        <v>1</v>
      </c>
      <c r="G43" s="347">
        <v>1</v>
      </c>
      <c r="H43" s="352" t="s">
        <v>840</v>
      </c>
      <c r="I43" s="358">
        <v>10</v>
      </c>
      <c r="J43" s="354" t="s">
        <v>841</v>
      </c>
      <c r="K43" s="340">
        <v>30</v>
      </c>
      <c r="L43" s="340">
        <v>32</v>
      </c>
      <c r="M43" s="340">
        <v>25.200000000000003</v>
      </c>
      <c r="N43" s="340">
        <v>30</v>
      </c>
      <c r="O43" s="340">
        <v>9</v>
      </c>
      <c r="P43" s="341">
        <v>40</v>
      </c>
      <c r="Q43" s="344">
        <v>4947.6190476190477</v>
      </c>
      <c r="R43" s="343">
        <f t="shared" si="0"/>
        <v>197904.76190476189</v>
      </c>
      <c r="S43" s="344">
        <f t="shared" si="1"/>
        <v>12</v>
      </c>
      <c r="T43" s="345">
        <f t="shared" si="5"/>
        <v>59371.428571428572</v>
      </c>
      <c r="U43" s="344">
        <f t="shared" si="2"/>
        <v>12</v>
      </c>
      <c r="V43" s="345">
        <f t="shared" si="6"/>
        <v>59371.428571428572</v>
      </c>
      <c r="W43" s="344">
        <f t="shared" si="3"/>
        <v>12</v>
      </c>
      <c r="X43" s="346">
        <f t="shared" si="7"/>
        <v>59371.428571428572</v>
      </c>
      <c r="Y43" s="344">
        <f t="shared" si="4"/>
        <v>4</v>
      </c>
      <c r="Z43" s="345">
        <f t="shared" si="8"/>
        <v>19790.476190476191</v>
      </c>
      <c r="AA43" s="347"/>
    </row>
    <row r="44" spans="1:27" s="348" customFormat="1" ht="18.75">
      <c r="A44" s="334">
        <v>40</v>
      </c>
      <c r="B44" s="362"/>
      <c r="C44" s="336" t="s">
        <v>887</v>
      </c>
      <c r="D44" s="337"/>
      <c r="E44" s="337"/>
      <c r="F44" s="347">
        <v>1</v>
      </c>
      <c r="G44" s="347">
        <v>2</v>
      </c>
      <c r="H44" s="352" t="s">
        <v>840</v>
      </c>
      <c r="I44" s="358">
        <v>1</v>
      </c>
      <c r="J44" s="354" t="s">
        <v>841</v>
      </c>
      <c r="K44" s="340">
        <v>4</v>
      </c>
      <c r="L44" s="340">
        <v>0</v>
      </c>
      <c r="M44" s="340">
        <v>8.3999999999999986</v>
      </c>
      <c r="N44" s="340">
        <v>8.5333333333333297</v>
      </c>
      <c r="O44" s="340">
        <v>0</v>
      </c>
      <c r="P44" s="341">
        <v>10</v>
      </c>
      <c r="Q44" s="344">
        <v>1126.32</v>
      </c>
      <c r="R44" s="343">
        <f t="shared" si="0"/>
        <v>11263.199999999999</v>
      </c>
      <c r="S44" s="344">
        <f t="shared" si="1"/>
        <v>3</v>
      </c>
      <c r="T44" s="345">
        <f t="shared" si="5"/>
        <v>3378.96</v>
      </c>
      <c r="U44" s="344">
        <f t="shared" si="2"/>
        <v>3</v>
      </c>
      <c r="V44" s="345">
        <f t="shared" si="6"/>
        <v>3378.96</v>
      </c>
      <c r="W44" s="344">
        <f t="shared" si="3"/>
        <v>3</v>
      </c>
      <c r="X44" s="346">
        <f t="shared" si="7"/>
        <v>3378.96</v>
      </c>
      <c r="Y44" s="344">
        <f t="shared" si="4"/>
        <v>1</v>
      </c>
      <c r="Z44" s="345">
        <f t="shared" si="8"/>
        <v>1126.32</v>
      </c>
      <c r="AA44" s="347"/>
    </row>
    <row r="45" spans="1:27" s="348" customFormat="1" ht="18.75">
      <c r="A45" s="334">
        <v>41</v>
      </c>
      <c r="B45" s="362"/>
      <c r="C45" s="336" t="s">
        <v>888</v>
      </c>
      <c r="D45" s="337"/>
      <c r="E45" s="337"/>
      <c r="F45" s="347">
        <v>1</v>
      </c>
      <c r="G45" s="347">
        <v>2</v>
      </c>
      <c r="H45" s="352" t="s">
        <v>840</v>
      </c>
      <c r="I45" s="358">
        <v>1</v>
      </c>
      <c r="J45" s="354" t="s">
        <v>841</v>
      </c>
      <c r="K45" s="340">
        <v>0</v>
      </c>
      <c r="L45" s="340">
        <v>0</v>
      </c>
      <c r="M45" s="340">
        <v>0</v>
      </c>
      <c r="N45" s="340">
        <v>0</v>
      </c>
      <c r="O45" s="340">
        <v>0</v>
      </c>
      <c r="P45" s="341">
        <v>10</v>
      </c>
      <c r="Q45" s="344">
        <v>790</v>
      </c>
      <c r="R45" s="343">
        <f t="shared" si="0"/>
        <v>7900</v>
      </c>
      <c r="S45" s="344">
        <f t="shared" si="1"/>
        <v>3</v>
      </c>
      <c r="T45" s="345">
        <f t="shared" si="5"/>
        <v>2370</v>
      </c>
      <c r="U45" s="344">
        <f t="shared" si="2"/>
        <v>3</v>
      </c>
      <c r="V45" s="345">
        <f t="shared" si="6"/>
        <v>2370</v>
      </c>
      <c r="W45" s="344">
        <f t="shared" si="3"/>
        <v>3</v>
      </c>
      <c r="X45" s="346">
        <f t="shared" si="7"/>
        <v>2370</v>
      </c>
      <c r="Y45" s="344">
        <f t="shared" si="4"/>
        <v>1</v>
      </c>
      <c r="Z45" s="345">
        <f t="shared" si="8"/>
        <v>790</v>
      </c>
      <c r="AA45" s="347"/>
    </row>
    <row r="46" spans="1:27" s="348" customFormat="1" ht="18.75">
      <c r="A46" s="349">
        <v>42</v>
      </c>
      <c r="B46" s="362"/>
      <c r="C46" s="336" t="s">
        <v>889</v>
      </c>
      <c r="D46" s="337"/>
      <c r="E46" s="337"/>
      <c r="F46" s="347">
        <v>1</v>
      </c>
      <c r="G46" s="347">
        <v>2</v>
      </c>
      <c r="H46" s="352" t="s">
        <v>840</v>
      </c>
      <c r="I46" s="358">
        <v>1</v>
      </c>
      <c r="J46" s="354" t="s">
        <v>841</v>
      </c>
      <c r="K46" s="340">
        <v>11</v>
      </c>
      <c r="L46" s="340">
        <v>0</v>
      </c>
      <c r="M46" s="340">
        <v>0</v>
      </c>
      <c r="N46" s="340">
        <v>0</v>
      </c>
      <c r="O46" s="340">
        <v>0</v>
      </c>
      <c r="P46" s="341">
        <v>10</v>
      </c>
      <c r="Q46" s="344">
        <v>790</v>
      </c>
      <c r="R46" s="343">
        <f t="shared" si="0"/>
        <v>7900</v>
      </c>
      <c r="S46" s="344">
        <f t="shared" si="1"/>
        <v>3</v>
      </c>
      <c r="T46" s="345">
        <f t="shared" si="5"/>
        <v>2370</v>
      </c>
      <c r="U46" s="344">
        <f t="shared" si="2"/>
        <v>3</v>
      </c>
      <c r="V46" s="345">
        <f t="shared" si="6"/>
        <v>2370</v>
      </c>
      <c r="W46" s="344">
        <f t="shared" si="3"/>
        <v>3</v>
      </c>
      <c r="X46" s="346">
        <f t="shared" si="7"/>
        <v>2370</v>
      </c>
      <c r="Y46" s="344">
        <f t="shared" si="4"/>
        <v>1</v>
      </c>
      <c r="Z46" s="345">
        <f t="shared" si="8"/>
        <v>790</v>
      </c>
      <c r="AA46" s="347"/>
    </row>
    <row r="47" spans="1:27" s="348" customFormat="1" ht="18.75">
      <c r="A47" s="334">
        <v>43</v>
      </c>
      <c r="B47" s="359">
        <v>540918</v>
      </c>
      <c r="C47" s="351" t="s">
        <v>890</v>
      </c>
      <c r="D47" s="351"/>
      <c r="E47" s="351"/>
      <c r="F47" s="347">
        <v>1</v>
      </c>
      <c r="G47" s="347">
        <v>1</v>
      </c>
      <c r="H47" s="352" t="s">
        <v>840</v>
      </c>
      <c r="I47" s="358">
        <v>1</v>
      </c>
      <c r="J47" s="354" t="s">
        <v>849</v>
      </c>
      <c r="K47" s="340">
        <v>44</v>
      </c>
      <c r="L47" s="340">
        <v>0</v>
      </c>
      <c r="M47" s="340">
        <v>0</v>
      </c>
      <c r="N47" s="340">
        <v>0</v>
      </c>
      <c r="O47" s="340">
        <v>0</v>
      </c>
      <c r="P47" s="341">
        <v>10</v>
      </c>
      <c r="Q47" s="344">
        <v>160</v>
      </c>
      <c r="R47" s="343">
        <f t="shared" si="0"/>
        <v>1600</v>
      </c>
      <c r="S47" s="344">
        <f t="shared" si="1"/>
        <v>3</v>
      </c>
      <c r="T47" s="345">
        <f t="shared" si="5"/>
        <v>480</v>
      </c>
      <c r="U47" s="344">
        <f t="shared" si="2"/>
        <v>3</v>
      </c>
      <c r="V47" s="345">
        <f t="shared" si="6"/>
        <v>480</v>
      </c>
      <c r="W47" s="344">
        <f t="shared" si="3"/>
        <v>3</v>
      </c>
      <c r="X47" s="346">
        <f t="shared" si="7"/>
        <v>480</v>
      </c>
      <c r="Y47" s="344">
        <f t="shared" si="4"/>
        <v>1</v>
      </c>
      <c r="Z47" s="345">
        <f t="shared" si="8"/>
        <v>160</v>
      </c>
      <c r="AA47" s="347"/>
    </row>
    <row r="48" spans="1:27" s="348" customFormat="1" ht="18.75">
      <c r="A48" s="349">
        <v>44</v>
      </c>
      <c r="B48" s="350">
        <v>226197</v>
      </c>
      <c r="C48" s="351" t="s">
        <v>891</v>
      </c>
      <c r="D48" s="351"/>
      <c r="E48" s="351"/>
      <c r="F48" s="347">
        <v>1</v>
      </c>
      <c r="G48" s="347">
        <v>1</v>
      </c>
      <c r="H48" s="352" t="s">
        <v>845</v>
      </c>
      <c r="I48" s="358">
        <v>1000</v>
      </c>
      <c r="J48" s="354" t="s">
        <v>846</v>
      </c>
      <c r="K48" s="340">
        <v>594</v>
      </c>
      <c r="L48" s="340">
        <v>615</v>
      </c>
      <c r="M48" s="340">
        <v>580.79999999999995</v>
      </c>
      <c r="N48" s="340">
        <v>580</v>
      </c>
      <c r="O48" s="340">
        <v>31</v>
      </c>
      <c r="P48" s="341">
        <v>600</v>
      </c>
      <c r="Q48" s="344">
        <v>164.96863636363634</v>
      </c>
      <c r="R48" s="343">
        <f t="shared" si="0"/>
        <v>98981.181818181794</v>
      </c>
      <c r="S48" s="344">
        <f t="shared" si="1"/>
        <v>180</v>
      </c>
      <c r="T48" s="345">
        <f t="shared" si="5"/>
        <v>29694.354545454542</v>
      </c>
      <c r="U48" s="344">
        <f t="shared" si="2"/>
        <v>180</v>
      </c>
      <c r="V48" s="345">
        <f t="shared" si="6"/>
        <v>29694.354545454542</v>
      </c>
      <c r="W48" s="344">
        <f t="shared" si="3"/>
        <v>180</v>
      </c>
      <c r="X48" s="346">
        <f t="shared" si="7"/>
        <v>29694.354545454542</v>
      </c>
      <c r="Y48" s="344">
        <f t="shared" si="4"/>
        <v>60</v>
      </c>
      <c r="Z48" s="345">
        <f t="shared" si="8"/>
        <v>9898.1181818181794</v>
      </c>
      <c r="AA48" s="347"/>
    </row>
    <row r="49" spans="1:27" s="348" customFormat="1" ht="18.75">
      <c r="A49" s="349">
        <v>45</v>
      </c>
      <c r="B49" s="350">
        <v>250335</v>
      </c>
      <c r="C49" s="351" t="s">
        <v>892</v>
      </c>
      <c r="D49" s="351"/>
      <c r="E49" s="351"/>
      <c r="F49" s="347">
        <v>1</v>
      </c>
      <c r="G49" s="347">
        <v>1</v>
      </c>
      <c r="H49" s="352" t="s">
        <v>845</v>
      </c>
      <c r="I49" s="358">
        <v>500</v>
      </c>
      <c r="J49" s="354" t="s">
        <v>846</v>
      </c>
      <c r="K49" s="340">
        <v>42</v>
      </c>
      <c r="L49" s="340">
        <v>34</v>
      </c>
      <c r="M49" s="340">
        <v>19.200000000000003</v>
      </c>
      <c r="N49" s="340">
        <v>18</v>
      </c>
      <c r="O49" s="340">
        <v>4</v>
      </c>
      <c r="P49" s="341">
        <v>25</v>
      </c>
      <c r="Q49" s="344">
        <v>179.76</v>
      </c>
      <c r="R49" s="343">
        <f t="shared" si="0"/>
        <v>4494</v>
      </c>
      <c r="S49" s="344">
        <v>8</v>
      </c>
      <c r="T49" s="345">
        <f t="shared" si="5"/>
        <v>1438.08</v>
      </c>
      <c r="U49" s="344">
        <v>8</v>
      </c>
      <c r="V49" s="345">
        <f t="shared" si="6"/>
        <v>1438.08</v>
      </c>
      <c r="W49" s="344">
        <v>8</v>
      </c>
      <c r="X49" s="346">
        <f t="shared" si="7"/>
        <v>1438.08</v>
      </c>
      <c r="Y49" s="344">
        <v>1</v>
      </c>
      <c r="Z49" s="345">
        <f t="shared" si="8"/>
        <v>179.76</v>
      </c>
      <c r="AA49" s="347"/>
    </row>
    <row r="50" spans="1:27" s="348" customFormat="1" ht="18.75">
      <c r="A50" s="334">
        <v>46</v>
      </c>
      <c r="B50" s="350">
        <v>426595</v>
      </c>
      <c r="C50" s="351" t="s">
        <v>893</v>
      </c>
      <c r="D50" s="351"/>
      <c r="E50" s="351"/>
      <c r="F50" s="347">
        <v>1</v>
      </c>
      <c r="G50" s="347">
        <v>2</v>
      </c>
      <c r="H50" s="352" t="s">
        <v>875</v>
      </c>
      <c r="I50" s="358">
        <v>30</v>
      </c>
      <c r="J50" s="354" t="s">
        <v>846</v>
      </c>
      <c r="K50" s="340">
        <v>14</v>
      </c>
      <c r="L50" s="340">
        <v>15</v>
      </c>
      <c r="M50" s="340">
        <v>24</v>
      </c>
      <c r="N50" s="340">
        <v>27.6666666666667</v>
      </c>
      <c r="O50" s="340">
        <v>0</v>
      </c>
      <c r="P50" s="341">
        <v>30</v>
      </c>
      <c r="Q50" s="344">
        <v>744.40149999999994</v>
      </c>
      <c r="R50" s="343">
        <f t="shared" si="0"/>
        <v>22332.044999999998</v>
      </c>
      <c r="S50" s="344">
        <f t="shared" si="1"/>
        <v>9</v>
      </c>
      <c r="T50" s="345">
        <f t="shared" si="5"/>
        <v>6699.6134999999995</v>
      </c>
      <c r="U50" s="344">
        <f t="shared" si="2"/>
        <v>9</v>
      </c>
      <c r="V50" s="345">
        <f t="shared" si="6"/>
        <v>6699.6134999999995</v>
      </c>
      <c r="W50" s="344">
        <f t="shared" si="3"/>
        <v>9</v>
      </c>
      <c r="X50" s="346">
        <f t="shared" si="7"/>
        <v>6699.6134999999995</v>
      </c>
      <c r="Y50" s="344">
        <f t="shared" si="4"/>
        <v>3</v>
      </c>
      <c r="Z50" s="345">
        <f t="shared" si="8"/>
        <v>2233.2044999999998</v>
      </c>
      <c r="AA50" s="347"/>
    </row>
    <row r="51" spans="1:27" s="348" customFormat="1" ht="18.75">
      <c r="A51" s="334">
        <v>47</v>
      </c>
      <c r="B51" s="350">
        <v>114836</v>
      </c>
      <c r="C51" s="351" t="s">
        <v>894</v>
      </c>
      <c r="D51" s="351"/>
      <c r="E51" s="351"/>
      <c r="F51" s="347">
        <v>1</v>
      </c>
      <c r="G51" s="347">
        <v>1</v>
      </c>
      <c r="H51" s="352" t="s">
        <v>845</v>
      </c>
      <c r="I51" s="358">
        <v>100</v>
      </c>
      <c r="J51" s="354" t="s">
        <v>846</v>
      </c>
      <c r="K51" s="340">
        <v>1388</v>
      </c>
      <c r="L51" s="340">
        <v>3482.6666666666665</v>
      </c>
      <c r="M51" s="358">
        <v>1908</v>
      </c>
      <c r="N51" s="340">
        <v>2779.5555555555602</v>
      </c>
      <c r="O51" s="340">
        <v>350</v>
      </c>
      <c r="P51" s="341">
        <v>2500</v>
      </c>
      <c r="Q51" s="344">
        <v>140</v>
      </c>
      <c r="R51" s="343">
        <f t="shared" si="0"/>
        <v>350000</v>
      </c>
      <c r="S51" s="344">
        <f t="shared" si="1"/>
        <v>750</v>
      </c>
      <c r="T51" s="345">
        <f t="shared" si="5"/>
        <v>105000</v>
      </c>
      <c r="U51" s="344">
        <f t="shared" si="2"/>
        <v>750</v>
      </c>
      <c r="V51" s="345">
        <f t="shared" si="6"/>
        <v>105000</v>
      </c>
      <c r="W51" s="344">
        <f t="shared" si="3"/>
        <v>750</v>
      </c>
      <c r="X51" s="346">
        <f t="shared" si="7"/>
        <v>105000</v>
      </c>
      <c r="Y51" s="344">
        <f t="shared" si="4"/>
        <v>250</v>
      </c>
      <c r="Z51" s="345">
        <f t="shared" si="8"/>
        <v>35000</v>
      </c>
      <c r="AA51" s="347"/>
    </row>
    <row r="52" spans="1:27" s="348" customFormat="1" ht="18.75">
      <c r="A52" s="349">
        <v>48</v>
      </c>
      <c r="B52" s="350">
        <v>766735</v>
      </c>
      <c r="C52" s="351" t="s">
        <v>895</v>
      </c>
      <c r="D52" s="351"/>
      <c r="E52" s="351"/>
      <c r="F52" s="347">
        <v>1</v>
      </c>
      <c r="G52" s="347">
        <v>1</v>
      </c>
      <c r="H52" s="352" t="s">
        <v>840</v>
      </c>
      <c r="I52" s="358">
        <v>1</v>
      </c>
      <c r="J52" s="354" t="s">
        <v>849</v>
      </c>
      <c r="K52" s="340">
        <v>437</v>
      </c>
      <c r="L52" s="340">
        <v>780</v>
      </c>
      <c r="M52" s="340">
        <v>840</v>
      </c>
      <c r="N52" s="340">
        <v>900</v>
      </c>
      <c r="O52" s="340">
        <v>160</v>
      </c>
      <c r="P52" s="341">
        <v>800</v>
      </c>
      <c r="Q52" s="344">
        <v>5.35</v>
      </c>
      <c r="R52" s="343">
        <f t="shared" si="0"/>
        <v>4280</v>
      </c>
      <c r="S52" s="344">
        <f t="shared" si="1"/>
        <v>240</v>
      </c>
      <c r="T52" s="345">
        <f t="shared" si="5"/>
        <v>1284</v>
      </c>
      <c r="U52" s="344">
        <f t="shared" si="2"/>
        <v>240</v>
      </c>
      <c r="V52" s="345">
        <f t="shared" si="6"/>
        <v>1284</v>
      </c>
      <c r="W52" s="344">
        <f t="shared" si="3"/>
        <v>240</v>
      </c>
      <c r="X52" s="346">
        <f t="shared" si="7"/>
        <v>1284</v>
      </c>
      <c r="Y52" s="344">
        <f t="shared" si="4"/>
        <v>80</v>
      </c>
      <c r="Z52" s="345">
        <f t="shared" si="8"/>
        <v>428</v>
      </c>
      <c r="AA52" s="347"/>
    </row>
    <row r="53" spans="1:27" s="348" customFormat="1" ht="18.75">
      <c r="A53" s="334">
        <v>49</v>
      </c>
      <c r="B53" s="350">
        <v>256307</v>
      </c>
      <c r="C53" s="351" t="s">
        <v>896</v>
      </c>
      <c r="D53" s="351"/>
      <c r="E53" s="351"/>
      <c r="F53" s="347">
        <v>1</v>
      </c>
      <c r="G53" s="347">
        <v>1</v>
      </c>
      <c r="H53" s="352" t="s">
        <v>875</v>
      </c>
      <c r="I53" s="358">
        <v>60</v>
      </c>
      <c r="J53" s="354" t="s">
        <v>846</v>
      </c>
      <c r="K53" s="340">
        <v>524</v>
      </c>
      <c r="L53" s="340">
        <v>1240</v>
      </c>
      <c r="M53" s="340">
        <v>104.39999999999999</v>
      </c>
      <c r="N53" s="340">
        <v>400</v>
      </c>
      <c r="O53" s="340">
        <v>0</v>
      </c>
      <c r="P53" s="341">
        <v>400</v>
      </c>
      <c r="Q53" s="344">
        <v>557.93103448275861</v>
      </c>
      <c r="R53" s="343">
        <f t="shared" si="0"/>
        <v>223172.41379310345</v>
      </c>
      <c r="S53" s="344">
        <f t="shared" si="1"/>
        <v>120</v>
      </c>
      <c r="T53" s="345">
        <f t="shared" si="5"/>
        <v>66951.724137931029</v>
      </c>
      <c r="U53" s="344">
        <f t="shared" si="2"/>
        <v>120</v>
      </c>
      <c r="V53" s="345">
        <f t="shared" si="6"/>
        <v>66951.724137931029</v>
      </c>
      <c r="W53" s="344">
        <f t="shared" si="3"/>
        <v>120</v>
      </c>
      <c r="X53" s="346">
        <f t="shared" si="7"/>
        <v>66951.724137931029</v>
      </c>
      <c r="Y53" s="344">
        <f t="shared" si="4"/>
        <v>40</v>
      </c>
      <c r="Z53" s="345">
        <f t="shared" si="8"/>
        <v>22317.241379310344</v>
      </c>
      <c r="AA53" s="347"/>
    </row>
    <row r="54" spans="1:27" s="348" customFormat="1" ht="18.75">
      <c r="A54" s="349">
        <v>50</v>
      </c>
      <c r="B54" s="350"/>
      <c r="C54" s="336" t="s">
        <v>897</v>
      </c>
      <c r="D54" s="337"/>
      <c r="E54" s="337"/>
      <c r="F54" s="347">
        <v>1</v>
      </c>
      <c r="G54" s="347">
        <v>1</v>
      </c>
      <c r="H54" s="352" t="s">
        <v>879</v>
      </c>
      <c r="I54" s="358">
        <v>1</v>
      </c>
      <c r="J54" s="354" t="s">
        <v>293</v>
      </c>
      <c r="K54" s="340">
        <v>356</v>
      </c>
      <c r="L54" s="340">
        <v>344</v>
      </c>
      <c r="M54" s="340">
        <v>144</v>
      </c>
      <c r="N54" s="340">
        <v>150</v>
      </c>
      <c r="O54" s="340">
        <v>0</v>
      </c>
      <c r="P54" s="341">
        <v>160</v>
      </c>
      <c r="Q54" s="344">
        <v>80.25</v>
      </c>
      <c r="R54" s="343">
        <f t="shared" si="0"/>
        <v>12840</v>
      </c>
      <c r="S54" s="344">
        <f t="shared" si="1"/>
        <v>48</v>
      </c>
      <c r="T54" s="345">
        <f t="shared" si="5"/>
        <v>3852</v>
      </c>
      <c r="U54" s="344">
        <f t="shared" si="2"/>
        <v>48</v>
      </c>
      <c r="V54" s="345">
        <f t="shared" si="6"/>
        <v>3852</v>
      </c>
      <c r="W54" s="344">
        <f t="shared" si="3"/>
        <v>48</v>
      </c>
      <c r="X54" s="346">
        <f t="shared" si="7"/>
        <v>3852</v>
      </c>
      <c r="Y54" s="344">
        <f t="shared" si="4"/>
        <v>16</v>
      </c>
      <c r="Z54" s="345">
        <f t="shared" si="8"/>
        <v>1284</v>
      </c>
      <c r="AA54" s="347"/>
    </row>
    <row r="55" spans="1:27" s="348" customFormat="1" ht="18.75">
      <c r="A55" s="349">
        <v>51</v>
      </c>
      <c r="B55" s="350"/>
      <c r="C55" s="336" t="s">
        <v>898</v>
      </c>
      <c r="D55" s="337"/>
      <c r="E55" s="337"/>
      <c r="F55" s="347">
        <v>1</v>
      </c>
      <c r="G55" s="347">
        <v>1</v>
      </c>
      <c r="H55" s="352" t="s">
        <v>845</v>
      </c>
      <c r="I55" s="358">
        <v>200</v>
      </c>
      <c r="J55" s="354" t="s">
        <v>846</v>
      </c>
      <c r="K55" s="340">
        <v>62</v>
      </c>
      <c r="L55" s="340">
        <v>105</v>
      </c>
      <c r="M55" s="340">
        <v>108</v>
      </c>
      <c r="N55" s="340">
        <v>137.666666666667</v>
      </c>
      <c r="O55" s="340">
        <v>30</v>
      </c>
      <c r="P55" s="341">
        <v>120</v>
      </c>
      <c r="Q55" s="344">
        <v>185</v>
      </c>
      <c r="R55" s="343">
        <f t="shared" si="0"/>
        <v>22200</v>
      </c>
      <c r="S55" s="344">
        <f t="shared" si="1"/>
        <v>36</v>
      </c>
      <c r="T55" s="345">
        <f t="shared" si="5"/>
        <v>6660</v>
      </c>
      <c r="U55" s="344">
        <f t="shared" si="2"/>
        <v>36</v>
      </c>
      <c r="V55" s="345">
        <f t="shared" si="6"/>
        <v>6660</v>
      </c>
      <c r="W55" s="344">
        <f t="shared" si="3"/>
        <v>36</v>
      </c>
      <c r="X55" s="346">
        <f t="shared" si="7"/>
        <v>6660</v>
      </c>
      <c r="Y55" s="344">
        <f t="shared" si="4"/>
        <v>12</v>
      </c>
      <c r="Z55" s="345">
        <f t="shared" si="8"/>
        <v>2220</v>
      </c>
      <c r="AA55" s="347"/>
    </row>
    <row r="56" spans="1:27" s="348" customFormat="1" ht="18.75">
      <c r="A56" s="334">
        <v>52</v>
      </c>
      <c r="B56" s="350">
        <v>672529</v>
      </c>
      <c r="C56" s="351" t="s">
        <v>899</v>
      </c>
      <c r="D56" s="351"/>
      <c r="E56" s="351"/>
      <c r="F56" s="347">
        <v>1</v>
      </c>
      <c r="G56" s="347">
        <v>2</v>
      </c>
      <c r="H56" s="352" t="s">
        <v>840</v>
      </c>
      <c r="I56" s="358">
        <v>1</v>
      </c>
      <c r="J56" s="354" t="s">
        <v>841</v>
      </c>
      <c r="K56" s="340">
        <v>153</v>
      </c>
      <c r="L56" s="340">
        <v>130</v>
      </c>
      <c r="M56" s="340">
        <v>132</v>
      </c>
      <c r="N56" s="340">
        <v>130</v>
      </c>
      <c r="O56" s="340">
        <v>50</v>
      </c>
      <c r="P56" s="341">
        <v>120</v>
      </c>
      <c r="Q56" s="344">
        <v>163.27545454545458</v>
      </c>
      <c r="R56" s="343">
        <f t="shared" si="0"/>
        <v>19593.05454545455</v>
      </c>
      <c r="S56" s="344">
        <f t="shared" si="1"/>
        <v>36</v>
      </c>
      <c r="T56" s="345">
        <f t="shared" si="5"/>
        <v>5877.9163636363646</v>
      </c>
      <c r="U56" s="344">
        <f t="shared" si="2"/>
        <v>36</v>
      </c>
      <c r="V56" s="345">
        <f t="shared" si="6"/>
        <v>5877.9163636363646</v>
      </c>
      <c r="W56" s="344">
        <f t="shared" si="3"/>
        <v>36</v>
      </c>
      <c r="X56" s="346">
        <f t="shared" si="7"/>
        <v>5877.9163636363646</v>
      </c>
      <c r="Y56" s="344">
        <f t="shared" si="4"/>
        <v>12</v>
      </c>
      <c r="Z56" s="345">
        <f t="shared" si="8"/>
        <v>1959.3054545454549</v>
      </c>
      <c r="AA56" s="347"/>
    </row>
    <row r="57" spans="1:27" s="348" customFormat="1" ht="18.75">
      <c r="A57" s="334">
        <v>53</v>
      </c>
      <c r="B57" s="350">
        <v>661235</v>
      </c>
      <c r="C57" s="351" t="s">
        <v>900</v>
      </c>
      <c r="D57" s="351"/>
      <c r="E57" s="351"/>
      <c r="F57" s="347">
        <v>1</v>
      </c>
      <c r="G57" s="347">
        <v>1</v>
      </c>
      <c r="H57" s="352" t="s">
        <v>840</v>
      </c>
      <c r="I57" s="358">
        <v>1</v>
      </c>
      <c r="J57" s="354" t="s">
        <v>841</v>
      </c>
      <c r="K57" s="340">
        <v>219</v>
      </c>
      <c r="L57" s="340">
        <v>200</v>
      </c>
      <c r="M57" s="340">
        <v>420</v>
      </c>
      <c r="N57" s="340">
        <v>440</v>
      </c>
      <c r="O57" s="340">
        <v>50</v>
      </c>
      <c r="P57" s="341">
        <v>400</v>
      </c>
      <c r="Q57" s="344">
        <v>60</v>
      </c>
      <c r="R57" s="343">
        <f t="shared" si="0"/>
        <v>24000</v>
      </c>
      <c r="S57" s="344">
        <f t="shared" si="1"/>
        <v>120</v>
      </c>
      <c r="T57" s="345">
        <f t="shared" si="5"/>
        <v>7200</v>
      </c>
      <c r="U57" s="344">
        <f t="shared" si="2"/>
        <v>120</v>
      </c>
      <c r="V57" s="345">
        <f t="shared" si="6"/>
        <v>7200</v>
      </c>
      <c r="W57" s="344">
        <f t="shared" si="3"/>
        <v>120</v>
      </c>
      <c r="X57" s="346">
        <f t="shared" si="7"/>
        <v>7200</v>
      </c>
      <c r="Y57" s="344">
        <f t="shared" si="4"/>
        <v>40</v>
      </c>
      <c r="Z57" s="345">
        <f t="shared" si="8"/>
        <v>2400</v>
      </c>
      <c r="AA57" s="347"/>
    </row>
    <row r="58" spans="1:27" s="348" customFormat="1" ht="18.75">
      <c r="A58" s="349">
        <v>54</v>
      </c>
      <c r="B58" s="350">
        <v>817351</v>
      </c>
      <c r="C58" s="351" t="s">
        <v>901</v>
      </c>
      <c r="D58" s="351"/>
      <c r="E58" s="351"/>
      <c r="F58" s="347">
        <v>1</v>
      </c>
      <c r="G58" s="347">
        <v>1</v>
      </c>
      <c r="H58" s="352" t="s">
        <v>902</v>
      </c>
      <c r="I58" s="358">
        <v>1</v>
      </c>
      <c r="J58" s="354" t="s">
        <v>293</v>
      </c>
      <c r="K58" s="340">
        <v>315</v>
      </c>
      <c r="L58" s="340">
        <v>300</v>
      </c>
      <c r="M58" s="340">
        <v>170.39999999999998</v>
      </c>
      <c r="N58" s="340">
        <v>250</v>
      </c>
      <c r="O58" s="340">
        <v>194</v>
      </c>
      <c r="P58" s="341">
        <v>80</v>
      </c>
      <c r="Q58" s="344">
        <v>16.05</v>
      </c>
      <c r="R58" s="343">
        <f t="shared" si="0"/>
        <v>1284</v>
      </c>
      <c r="S58" s="344">
        <f t="shared" si="1"/>
        <v>24</v>
      </c>
      <c r="T58" s="345">
        <f t="shared" si="5"/>
        <v>385.20000000000005</v>
      </c>
      <c r="U58" s="344">
        <f t="shared" si="2"/>
        <v>24</v>
      </c>
      <c r="V58" s="345">
        <f t="shared" si="6"/>
        <v>385.20000000000005</v>
      </c>
      <c r="W58" s="344">
        <f t="shared" si="3"/>
        <v>24</v>
      </c>
      <c r="X58" s="346">
        <f t="shared" si="7"/>
        <v>385.20000000000005</v>
      </c>
      <c r="Y58" s="344">
        <f t="shared" si="4"/>
        <v>8</v>
      </c>
      <c r="Z58" s="345">
        <f t="shared" si="8"/>
        <v>128.4</v>
      </c>
      <c r="AA58" s="347"/>
    </row>
    <row r="59" spans="1:27" s="348" customFormat="1" ht="18.75">
      <c r="A59" s="334">
        <v>55</v>
      </c>
      <c r="B59" s="350">
        <v>373897</v>
      </c>
      <c r="C59" s="351" t="s">
        <v>903</v>
      </c>
      <c r="D59" s="351"/>
      <c r="E59" s="351"/>
      <c r="F59" s="347">
        <v>1</v>
      </c>
      <c r="G59" s="347">
        <v>1</v>
      </c>
      <c r="H59" s="352" t="s">
        <v>845</v>
      </c>
      <c r="I59" s="358">
        <v>500</v>
      </c>
      <c r="J59" s="354" t="s">
        <v>846</v>
      </c>
      <c r="K59" s="340">
        <v>90</v>
      </c>
      <c r="L59" s="340">
        <v>71</v>
      </c>
      <c r="M59" s="340">
        <v>122.39999999999999</v>
      </c>
      <c r="N59" s="340">
        <v>130</v>
      </c>
      <c r="O59" s="340">
        <v>0</v>
      </c>
      <c r="P59" s="341">
        <v>150</v>
      </c>
      <c r="Q59" s="344">
        <v>150</v>
      </c>
      <c r="R59" s="343">
        <f t="shared" si="0"/>
        <v>22500</v>
      </c>
      <c r="S59" s="344">
        <f t="shared" si="1"/>
        <v>45</v>
      </c>
      <c r="T59" s="345">
        <f t="shared" si="5"/>
        <v>6750</v>
      </c>
      <c r="U59" s="344">
        <f t="shared" si="2"/>
        <v>45</v>
      </c>
      <c r="V59" s="345">
        <f t="shared" si="6"/>
        <v>6750</v>
      </c>
      <c r="W59" s="344">
        <f t="shared" si="3"/>
        <v>45</v>
      </c>
      <c r="X59" s="346">
        <f t="shared" si="7"/>
        <v>6750</v>
      </c>
      <c r="Y59" s="344">
        <f t="shared" si="4"/>
        <v>15</v>
      </c>
      <c r="Z59" s="345">
        <f t="shared" si="8"/>
        <v>2250</v>
      </c>
      <c r="AA59" s="347"/>
    </row>
    <row r="60" spans="1:27" s="348" customFormat="1" ht="18.75">
      <c r="A60" s="349">
        <v>56</v>
      </c>
      <c r="B60" s="350">
        <v>671758</v>
      </c>
      <c r="C60" s="351" t="s">
        <v>904</v>
      </c>
      <c r="D60" s="351"/>
      <c r="E60" s="351"/>
      <c r="F60" s="347">
        <v>1</v>
      </c>
      <c r="G60" s="347">
        <v>1</v>
      </c>
      <c r="H60" s="352" t="s">
        <v>905</v>
      </c>
      <c r="I60" s="358">
        <v>1</v>
      </c>
      <c r="J60" s="354" t="s">
        <v>356</v>
      </c>
      <c r="K60" s="340">
        <v>3509</v>
      </c>
      <c r="L60" s="340">
        <v>3628</v>
      </c>
      <c r="M60" s="340">
        <v>2577.6000000000004</v>
      </c>
      <c r="N60" s="340">
        <v>2500</v>
      </c>
      <c r="O60" s="340">
        <v>1224</v>
      </c>
      <c r="P60" s="341">
        <v>2500</v>
      </c>
      <c r="Q60" s="344">
        <v>8</v>
      </c>
      <c r="R60" s="343">
        <f t="shared" si="0"/>
        <v>20000</v>
      </c>
      <c r="S60" s="344">
        <f t="shared" si="1"/>
        <v>750</v>
      </c>
      <c r="T60" s="345">
        <f t="shared" si="5"/>
        <v>6000</v>
      </c>
      <c r="U60" s="344">
        <f t="shared" si="2"/>
        <v>750</v>
      </c>
      <c r="V60" s="345">
        <f t="shared" si="6"/>
        <v>6000</v>
      </c>
      <c r="W60" s="344">
        <f t="shared" si="3"/>
        <v>750</v>
      </c>
      <c r="X60" s="346">
        <f t="shared" si="7"/>
        <v>6000</v>
      </c>
      <c r="Y60" s="344">
        <f t="shared" si="4"/>
        <v>250</v>
      </c>
      <c r="Z60" s="345">
        <f t="shared" si="8"/>
        <v>2000</v>
      </c>
      <c r="AA60" s="347"/>
    </row>
    <row r="61" spans="1:27" s="348" customFormat="1" ht="18.75">
      <c r="A61" s="349">
        <v>57</v>
      </c>
      <c r="B61" s="350">
        <v>319021</v>
      </c>
      <c r="C61" s="351" t="s">
        <v>906</v>
      </c>
      <c r="D61" s="351"/>
      <c r="E61" s="351"/>
      <c r="F61" s="347">
        <v>1</v>
      </c>
      <c r="G61" s="347">
        <v>1</v>
      </c>
      <c r="H61" s="352" t="s">
        <v>907</v>
      </c>
      <c r="I61" s="358">
        <v>10</v>
      </c>
      <c r="J61" s="354" t="s">
        <v>846</v>
      </c>
      <c r="K61" s="340">
        <v>0</v>
      </c>
      <c r="L61" s="340">
        <v>31</v>
      </c>
      <c r="M61" s="340">
        <v>0</v>
      </c>
      <c r="N61" s="340">
        <v>10.3333333333333</v>
      </c>
      <c r="O61" s="340">
        <v>0</v>
      </c>
      <c r="P61" s="341">
        <v>10</v>
      </c>
      <c r="Q61" s="344">
        <v>55</v>
      </c>
      <c r="R61" s="343">
        <f t="shared" si="0"/>
        <v>550</v>
      </c>
      <c r="S61" s="344">
        <f t="shared" si="1"/>
        <v>3</v>
      </c>
      <c r="T61" s="345">
        <f t="shared" si="5"/>
        <v>165</v>
      </c>
      <c r="U61" s="344">
        <f t="shared" si="2"/>
        <v>3</v>
      </c>
      <c r="V61" s="345">
        <f t="shared" si="6"/>
        <v>165</v>
      </c>
      <c r="W61" s="344">
        <f t="shared" si="3"/>
        <v>3</v>
      </c>
      <c r="X61" s="346">
        <f t="shared" si="7"/>
        <v>165</v>
      </c>
      <c r="Y61" s="344">
        <f t="shared" si="4"/>
        <v>1</v>
      </c>
      <c r="Z61" s="345">
        <f t="shared" si="8"/>
        <v>55</v>
      </c>
      <c r="AA61" s="347"/>
    </row>
    <row r="62" spans="1:27" s="348" customFormat="1" ht="18.75">
      <c r="A62" s="334">
        <v>58</v>
      </c>
      <c r="B62" s="350">
        <v>264293</v>
      </c>
      <c r="C62" s="351" t="s">
        <v>908</v>
      </c>
      <c r="D62" s="351"/>
      <c r="E62" s="351"/>
      <c r="F62" s="347">
        <v>1</v>
      </c>
      <c r="G62" s="347">
        <v>1</v>
      </c>
      <c r="H62" s="352" t="s">
        <v>845</v>
      </c>
      <c r="I62" s="358">
        <v>500</v>
      </c>
      <c r="J62" s="354" t="s">
        <v>846</v>
      </c>
      <c r="K62" s="340">
        <v>18</v>
      </c>
      <c r="L62" s="340">
        <v>21</v>
      </c>
      <c r="M62" s="340">
        <v>25.200000000000003</v>
      </c>
      <c r="N62" s="340">
        <v>28.6</v>
      </c>
      <c r="O62" s="340">
        <v>3</v>
      </c>
      <c r="P62" s="341">
        <v>30</v>
      </c>
      <c r="Q62" s="344">
        <v>100</v>
      </c>
      <c r="R62" s="343">
        <f t="shared" si="0"/>
        <v>3000</v>
      </c>
      <c r="S62" s="344">
        <f t="shared" si="1"/>
        <v>9</v>
      </c>
      <c r="T62" s="345">
        <f t="shared" si="5"/>
        <v>900</v>
      </c>
      <c r="U62" s="344">
        <f t="shared" si="2"/>
        <v>9</v>
      </c>
      <c r="V62" s="345">
        <f t="shared" si="6"/>
        <v>900</v>
      </c>
      <c r="W62" s="344">
        <f t="shared" si="3"/>
        <v>9</v>
      </c>
      <c r="X62" s="346">
        <f t="shared" si="7"/>
        <v>900</v>
      </c>
      <c r="Y62" s="344">
        <f t="shared" si="4"/>
        <v>3</v>
      </c>
      <c r="Z62" s="345">
        <f t="shared" si="8"/>
        <v>300</v>
      </c>
      <c r="AA62" s="347"/>
    </row>
    <row r="63" spans="1:27" s="348" customFormat="1" ht="18.75">
      <c r="A63" s="334">
        <v>59</v>
      </c>
      <c r="B63" s="350">
        <v>669801</v>
      </c>
      <c r="C63" s="336" t="s">
        <v>909</v>
      </c>
      <c r="D63" s="337"/>
      <c r="E63" s="337"/>
      <c r="F63" s="347">
        <v>1</v>
      </c>
      <c r="G63" s="347">
        <v>2</v>
      </c>
      <c r="H63" s="352" t="s">
        <v>910</v>
      </c>
      <c r="I63" s="358">
        <v>1</v>
      </c>
      <c r="J63" s="354" t="s">
        <v>841</v>
      </c>
      <c r="K63" s="340">
        <v>527</v>
      </c>
      <c r="L63" s="340">
        <v>533</v>
      </c>
      <c r="M63" s="340">
        <v>463.20000000000005</v>
      </c>
      <c r="N63" s="340">
        <v>500</v>
      </c>
      <c r="O63" s="340">
        <v>63</v>
      </c>
      <c r="P63" s="341">
        <v>500</v>
      </c>
      <c r="Q63" s="344">
        <v>151.87000000000035</v>
      </c>
      <c r="R63" s="343">
        <f t="shared" si="0"/>
        <v>75935.000000000175</v>
      </c>
      <c r="S63" s="344">
        <f t="shared" si="1"/>
        <v>150</v>
      </c>
      <c r="T63" s="345">
        <f t="shared" si="5"/>
        <v>22780.500000000051</v>
      </c>
      <c r="U63" s="344">
        <f t="shared" si="2"/>
        <v>150</v>
      </c>
      <c r="V63" s="345">
        <f t="shared" si="6"/>
        <v>22780.500000000051</v>
      </c>
      <c r="W63" s="344">
        <f t="shared" si="3"/>
        <v>150</v>
      </c>
      <c r="X63" s="346">
        <f t="shared" si="7"/>
        <v>22780.500000000051</v>
      </c>
      <c r="Y63" s="344">
        <f t="shared" si="4"/>
        <v>50</v>
      </c>
      <c r="Z63" s="345">
        <f t="shared" si="8"/>
        <v>7593.5000000000173</v>
      </c>
      <c r="AA63" s="347"/>
    </row>
    <row r="64" spans="1:27" s="348" customFormat="1" ht="18.75">
      <c r="A64" s="349">
        <v>60</v>
      </c>
      <c r="B64" s="350"/>
      <c r="C64" s="336" t="s">
        <v>911</v>
      </c>
      <c r="D64" s="337"/>
      <c r="E64" s="337"/>
      <c r="F64" s="347">
        <v>2</v>
      </c>
      <c r="G64" s="347">
        <v>1</v>
      </c>
      <c r="H64" s="352" t="s">
        <v>859</v>
      </c>
      <c r="I64" s="358">
        <v>1</v>
      </c>
      <c r="J64" s="354" t="s">
        <v>293</v>
      </c>
      <c r="K64" s="340">
        <v>219</v>
      </c>
      <c r="L64" s="340">
        <v>1300</v>
      </c>
      <c r="M64" s="340">
        <v>1200</v>
      </c>
      <c r="N64" s="340">
        <v>1900</v>
      </c>
      <c r="O64" s="340">
        <v>2000</v>
      </c>
      <c r="P64" s="341">
        <v>500</v>
      </c>
      <c r="Q64" s="344">
        <v>9.25</v>
      </c>
      <c r="R64" s="343">
        <f t="shared" si="0"/>
        <v>4625</v>
      </c>
      <c r="S64" s="344">
        <f t="shared" si="1"/>
        <v>150</v>
      </c>
      <c r="T64" s="345">
        <f t="shared" si="5"/>
        <v>1387.5</v>
      </c>
      <c r="U64" s="344">
        <f t="shared" si="2"/>
        <v>150</v>
      </c>
      <c r="V64" s="345">
        <f t="shared" si="6"/>
        <v>1387.5</v>
      </c>
      <c r="W64" s="344">
        <f t="shared" si="3"/>
        <v>150</v>
      </c>
      <c r="X64" s="346">
        <f t="shared" si="7"/>
        <v>1387.5</v>
      </c>
      <c r="Y64" s="344">
        <f t="shared" si="4"/>
        <v>50</v>
      </c>
      <c r="Z64" s="345">
        <f t="shared" si="8"/>
        <v>462.5</v>
      </c>
      <c r="AA64" s="347"/>
    </row>
    <row r="65" spans="1:27" s="348" customFormat="1" ht="18.75">
      <c r="A65" s="334">
        <v>61</v>
      </c>
      <c r="B65" s="350"/>
      <c r="C65" s="336" t="s">
        <v>912</v>
      </c>
      <c r="D65" s="337"/>
      <c r="E65" s="337"/>
      <c r="F65" s="347">
        <v>1</v>
      </c>
      <c r="G65" s="347">
        <v>1</v>
      </c>
      <c r="H65" s="352" t="s">
        <v>913</v>
      </c>
      <c r="I65" s="358">
        <v>1</v>
      </c>
      <c r="J65" s="354" t="s">
        <v>356</v>
      </c>
      <c r="K65" s="340">
        <v>2040</v>
      </c>
      <c r="L65" s="340">
        <v>1000</v>
      </c>
      <c r="M65" s="340">
        <v>912</v>
      </c>
      <c r="N65" s="340">
        <v>1000</v>
      </c>
      <c r="O65" s="340">
        <v>470</v>
      </c>
      <c r="P65" s="341">
        <v>900</v>
      </c>
      <c r="Q65" s="344">
        <v>58.85</v>
      </c>
      <c r="R65" s="343">
        <f t="shared" si="0"/>
        <v>52965</v>
      </c>
      <c r="S65" s="344">
        <f t="shared" si="1"/>
        <v>270</v>
      </c>
      <c r="T65" s="345">
        <f t="shared" si="5"/>
        <v>15889.5</v>
      </c>
      <c r="U65" s="344">
        <f t="shared" si="2"/>
        <v>270</v>
      </c>
      <c r="V65" s="345">
        <f t="shared" si="6"/>
        <v>15889.5</v>
      </c>
      <c r="W65" s="344">
        <f t="shared" si="3"/>
        <v>270</v>
      </c>
      <c r="X65" s="346">
        <f t="shared" si="7"/>
        <v>15889.5</v>
      </c>
      <c r="Y65" s="344">
        <f t="shared" si="4"/>
        <v>90</v>
      </c>
      <c r="Z65" s="345">
        <f t="shared" si="8"/>
        <v>5296.5</v>
      </c>
      <c r="AA65" s="347"/>
    </row>
    <row r="66" spans="1:27" s="348" customFormat="1" ht="18.75">
      <c r="A66" s="349">
        <v>62</v>
      </c>
      <c r="B66" s="350"/>
      <c r="C66" s="336" t="s">
        <v>914</v>
      </c>
      <c r="D66" s="337"/>
      <c r="E66" s="337"/>
      <c r="F66" s="347">
        <v>1</v>
      </c>
      <c r="G66" s="347">
        <v>1</v>
      </c>
      <c r="H66" s="352" t="s">
        <v>915</v>
      </c>
      <c r="I66" s="358">
        <v>1</v>
      </c>
      <c r="J66" s="354" t="s">
        <v>356</v>
      </c>
      <c r="K66" s="340">
        <v>240</v>
      </c>
      <c r="L66" s="340">
        <v>380</v>
      </c>
      <c r="M66" s="340">
        <v>528</v>
      </c>
      <c r="N66" s="340">
        <v>670</v>
      </c>
      <c r="O66" s="340">
        <v>200</v>
      </c>
      <c r="P66" s="341">
        <v>500</v>
      </c>
      <c r="Q66" s="344">
        <v>42.746499999999997</v>
      </c>
      <c r="R66" s="343">
        <f t="shared" si="0"/>
        <v>21373.25</v>
      </c>
      <c r="S66" s="344">
        <f t="shared" si="1"/>
        <v>150</v>
      </c>
      <c r="T66" s="345">
        <f t="shared" si="5"/>
        <v>6411.9749999999995</v>
      </c>
      <c r="U66" s="344">
        <f t="shared" si="2"/>
        <v>150</v>
      </c>
      <c r="V66" s="345">
        <f t="shared" si="6"/>
        <v>6411.9749999999995</v>
      </c>
      <c r="W66" s="344">
        <f t="shared" si="3"/>
        <v>150</v>
      </c>
      <c r="X66" s="346">
        <f t="shared" si="7"/>
        <v>6411.9749999999995</v>
      </c>
      <c r="Y66" s="344">
        <f t="shared" si="4"/>
        <v>50</v>
      </c>
      <c r="Z66" s="345">
        <f t="shared" si="8"/>
        <v>2137.3249999999998</v>
      </c>
      <c r="AA66" s="347"/>
    </row>
    <row r="67" spans="1:27" s="348" customFormat="1" ht="18.75">
      <c r="A67" s="349">
        <v>63</v>
      </c>
      <c r="B67" s="350">
        <v>800547</v>
      </c>
      <c r="C67" s="351" t="s">
        <v>916</v>
      </c>
      <c r="D67" s="351"/>
      <c r="E67" s="351"/>
      <c r="F67" s="347">
        <v>1</v>
      </c>
      <c r="G67" s="347">
        <v>1</v>
      </c>
      <c r="H67" s="352" t="s">
        <v>915</v>
      </c>
      <c r="I67" s="358">
        <v>1</v>
      </c>
      <c r="J67" s="354" t="s">
        <v>356</v>
      </c>
      <c r="K67" s="340">
        <v>3568</v>
      </c>
      <c r="L67" s="340">
        <v>4270</v>
      </c>
      <c r="M67" s="340">
        <v>4440</v>
      </c>
      <c r="N67" s="340">
        <v>4500</v>
      </c>
      <c r="O67" s="340">
        <v>360</v>
      </c>
      <c r="P67" s="341">
        <v>4200</v>
      </c>
      <c r="Q67" s="344">
        <v>428</v>
      </c>
      <c r="R67" s="360">
        <f t="shared" si="0"/>
        <v>1797600</v>
      </c>
      <c r="S67" s="344">
        <f t="shared" si="1"/>
        <v>1260</v>
      </c>
      <c r="T67" s="345">
        <f t="shared" si="5"/>
        <v>539280</v>
      </c>
      <c r="U67" s="344">
        <f t="shared" si="2"/>
        <v>1260</v>
      </c>
      <c r="V67" s="345">
        <f t="shared" si="6"/>
        <v>539280</v>
      </c>
      <c r="W67" s="344">
        <f t="shared" si="3"/>
        <v>1260</v>
      </c>
      <c r="X67" s="346">
        <f t="shared" si="7"/>
        <v>539280</v>
      </c>
      <c r="Y67" s="344">
        <f t="shared" si="4"/>
        <v>420</v>
      </c>
      <c r="Z67" s="345">
        <f t="shared" si="8"/>
        <v>179760</v>
      </c>
      <c r="AA67" s="347"/>
    </row>
    <row r="68" spans="1:27" s="348" customFormat="1" ht="18.75">
      <c r="A68" s="334">
        <v>64</v>
      </c>
      <c r="B68" s="350">
        <v>542354</v>
      </c>
      <c r="C68" s="336" t="s">
        <v>917</v>
      </c>
      <c r="D68" s="337"/>
      <c r="E68" s="337"/>
      <c r="F68" s="347">
        <v>1</v>
      </c>
      <c r="G68" s="347">
        <v>1</v>
      </c>
      <c r="H68" s="352" t="s">
        <v>840</v>
      </c>
      <c r="I68" s="358">
        <v>5</v>
      </c>
      <c r="J68" s="354" t="s">
        <v>849</v>
      </c>
      <c r="K68" s="340">
        <v>5</v>
      </c>
      <c r="L68" s="340">
        <v>10</v>
      </c>
      <c r="M68" s="340">
        <v>2</v>
      </c>
      <c r="N68" s="340">
        <v>5</v>
      </c>
      <c r="O68" s="340">
        <v>10</v>
      </c>
      <c r="P68" s="341">
        <v>5</v>
      </c>
      <c r="Q68" s="344">
        <v>96.3</v>
      </c>
      <c r="R68" s="343">
        <f t="shared" si="0"/>
        <v>481.5</v>
      </c>
      <c r="S68" s="344">
        <v>2</v>
      </c>
      <c r="T68" s="345">
        <f t="shared" si="5"/>
        <v>192.6</v>
      </c>
      <c r="U68" s="344">
        <v>2</v>
      </c>
      <c r="V68" s="345">
        <f t="shared" si="6"/>
        <v>192.6</v>
      </c>
      <c r="W68" s="344">
        <v>1</v>
      </c>
      <c r="X68" s="346">
        <f t="shared" si="7"/>
        <v>96.3</v>
      </c>
      <c r="Y68" s="344">
        <v>0</v>
      </c>
      <c r="Z68" s="345">
        <f t="shared" si="8"/>
        <v>0</v>
      </c>
      <c r="AA68" s="347"/>
    </row>
    <row r="69" spans="1:27" s="348" customFormat="1" ht="18.75">
      <c r="A69" s="334">
        <v>65</v>
      </c>
      <c r="B69" s="350">
        <v>689744</v>
      </c>
      <c r="C69" s="351" t="s">
        <v>918</v>
      </c>
      <c r="D69" s="351"/>
      <c r="E69" s="351"/>
      <c r="F69" s="347">
        <v>1</v>
      </c>
      <c r="G69" s="347">
        <v>1</v>
      </c>
      <c r="H69" s="352" t="s">
        <v>845</v>
      </c>
      <c r="I69" s="358">
        <v>1000</v>
      </c>
      <c r="J69" s="354" t="s">
        <v>846</v>
      </c>
      <c r="K69" s="340">
        <v>472</v>
      </c>
      <c r="L69" s="340">
        <v>318</v>
      </c>
      <c r="M69" s="340">
        <v>528</v>
      </c>
      <c r="N69" s="340">
        <v>500</v>
      </c>
      <c r="O69" s="340">
        <v>29</v>
      </c>
      <c r="P69" s="341">
        <v>550</v>
      </c>
      <c r="Q69" s="344">
        <v>59.92</v>
      </c>
      <c r="R69" s="343">
        <f t="shared" ref="R69:R132" si="9">P69*Q69</f>
        <v>32956</v>
      </c>
      <c r="S69" s="344">
        <f t="shared" ref="S69:S132" si="10">P69*0.3</f>
        <v>165</v>
      </c>
      <c r="T69" s="345">
        <f t="shared" si="5"/>
        <v>9886.8000000000011</v>
      </c>
      <c r="U69" s="344">
        <f t="shared" ref="U69:U132" si="11">P69*0.3</f>
        <v>165</v>
      </c>
      <c r="V69" s="345">
        <f t="shared" si="6"/>
        <v>9886.8000000000011</v>
      </c>
      <c r="W69" s="344">
        <f t="shared" ref="W69:W132" si="12">P69*0.3</f>
        <v>165</v>
      </c>
      <c r="X69" s="346">
        <f t="shared" si="7"/>
        <v>9886.8000000000011</v>
      </c>
      <c r="Y69" s="344">
        <f t="shared" ref="Y69:Y132" si="13">P69*0.1</f>
        <v>55</v>
      </c>
      <c r="Z69" s="345">
        <f t="shared" si="8"/>
        <v>3295.6</v>
      </c>
      <c r="AA69" s="347"/>
    </row>
    <row r="70" spans="1:27" s="348" customFormat="1" ht="18.75">
      <c r="A70" s="349">
        <v>66</v>
      </c>
      <c r="B70" s="350">
        <v>694684</v>
      </c>
      <c r="C70" s="351" t="s">
        <v>919</v>
      </c>
      <c r="D70" s="351"/>
      <c r="E70" s="351"/>
      <c r="F70" s="347">
        <v>1</v>
      </c>
      <c r="G70" s="347">
        <v>1</v>
      </c>
      <c r="H70" s="352" t="s">
        <v>879</v>
      </c>
      <c r="I70" s="358">
        <v>1</v>
      </c>
      <c r="J70" s="354" t="s">
        <v>293</v>
      </c>
      <c r="K70" s="340">
        <v>23564</v>
      </c>
      <c r="L70" s="340">
        <v>16620</v>
      </c>
      <c r="M70" s="340">
        <v>13476</v>
      </c>
      <c r="N70" s="340">
        <v>13000</v>
      </c>
      <c r="O70" s="340">
        <v>2300</v>
      </c>
      <c r="P70" s="341">
        <v>14000</v>
      </c>
      <c r="Q70" s="344">
        <v>7.49</v>
      </c>
      <c r="R70" s="343">
        <f t="shared" si="9"/>
        <v>104860</v>
      </c>
      <c r="S70" s="344">
        <f t="shared" si="10"/>
        <v>4200</v>
      </c>
      <c r="T70" s="345">
        <f t="shared" ref="T70:T133" si="14">S70*Q70</f>
        <v>31458</v>
      </c>
      <c r="U70" s="344">
        <f t="shared" si="11"/>
        <v>4200</v>
      </c>
      <c r="V70" s="345">
        <f t="shared" ref="V70:V133" si="15">U70*Q70</f>
        <v>31458</v>
      </c>
      <c r="W70" s="344">
        <f t="shared" si="12"/>
        <v>4200</v>
      </c>
      <c r="X70" s="346">
        <f t="shared" ref="X70:X133" si="16">W70*Q70</f>
        <v>31458</v>
      </c>
      <c r="Y70" s="344">
        <f t="shared" si="13"/>
        <v>1400</v>
      </c>
      <c r="Z70" s="345">
        <f t="shared" ref="Z70:Z133" si="17">Y70*Q70</f>
        <v>10486</v>
      </c>
      <c r="AA70" s="347"/>
    </row>
    <row r="71" spans="1:27" s="348" customFormat="1" ht="18.75">
      <c r="A71" s="334">
        <v>67</v>
      </c>
      <c r="B71" s="350">
        <v>783664</v>
      </c>
      <c r="C71" s="351" t="s">
        <v>920</v>
      </c>
      <c r="D71" s="351"/>
      <c r="E71" s="351"/>
      <c r="F71" s="347">
        <v>1</v>
      </c>
      <c r="G71" s="347">
        <v>1</v>
      </c>
      <c r="H71" s="352" t="s">
        <v>840</v>
      </c>
      <c r="I71" s="358">
        <v>1</v>
      </c>
      <c r="J71" s="354" t="s">
        <v>849</v>
      </c>
      <c r="K71" s="340">
        <v>2455</v>
      </c>
      <c r="L71" s="340">
        <v>1560</v>
      </c>
      <c r="M71" s="340">
        <v>2268</v>
      </c>
      <c r="N71" s="340">
        <v>2000</v>
      </c>
      <c r="O71" s="340">
        <v>150</v>
      </c>
      <c r="P71" s="341">
        <v>2200</v>
      </c>
      <c r="Q71" s="344">
        <v>2.2400000000000007</v>
      </c>
      <c r="R71" s="343">
        <f t="shared" si="9"/>
        <v>4928.0000000000018</v>
      </c>
      <c r="S71" s="344">
        <f t="shared" si="10"/>
        <v>660</v>
      </c>
      <c r="T71" s="345">
        <f t="shared" si="14"/>
        <v>1478.4000000000005</v>
      </c>
      <c r="U71" s="344">
        <f t="shared" si="11"/>
        <v>660</v>
      </c>
      <c r="V71" s="345">
        <f t="shared" si="15"/>
        <v>1478.4000000000005</v>
      </c>
      <c r="W71" s="344">
        <f t="shared" si="12"/>
        <v>660</v>
      </c>
      <c r="X71" s="346">
        <f t="shared" si="16"/>
        <v>1478.4000000000005</v>
      </c>
      <c r="Y71" s="344">
        <f t="shared" si="13"/>
        <v>220</v>
      </c>
      <c r="Z71" s="345">
        <f t="shared" si="17"/>
        <v>492.80000000000013</v>
      </c>
      <c r="AA71" s="347"/>
    </row>
    <row r="72" spans="1:27" s="348" customFormat="1" ht="18.75">
      <c r="A72" s="349">
        <v>68</v>
      </c>
      <c r="B72" s="350">
        <v>491292</v>
      </c>
      <c r="C72" s="351" t="s">
        <v>921</v>
      </c>
      <c r="D72" s="351"/>
      <c r="E72" s="351"/>
      <c r="F72" s="347">
        <v>1</v>
      </c>
      <c r="G72" s="347">
        <v>1</v>
      </c>
      <c r="H72" s="352" t="s">
        <v>902</v>
      </c>
      <c r="I72" s="358">
        <v>1</v>
      </c>
      <c r="J72" s="354" t="s">
        <v>293</v>
      </c>
      <c r="K72" s="340">
        <v>6273</v>
      </c>
      <c r="L72" s="340">
        <v>6000</v>
      </c>
      <c r="M72" s="340">
        <v>4560</v>
      </c>
      <c r="N72" s="340">
        <v>4300</v>
      </c>
      <c r="O72" s="340">
        <v>450</v>
      </c>
      <c r="P72" s="341">
        <v>4300</v>
      </c>
      <c r="Q72" s="344">
        <v>14.98</v>
      </c>
      <c r="R72" s="343">
        <f t="shared" si="9"/>
        <v>64414</v>
      </c>
      <c r="S72" s="344">
        <f t="shared" si="10"/>
        <v>1290</v>
      </c>
      <c r="T72" s="345">
        <f t="shared" si="14"/>
        <v>19324.2</v>
      </c>
      <c r="U72" s="344">
        <f t="shared" si="11"/>
        <v>1290</v>
      </c>
      <c r="V72" s="345">
        <f t="shared" si="15"/>
        <v>19324.2</v>
      </c>
      <c r="W72" s="344">
        <f t="shared" si="12"/>
        <v>1290</v>
      </c>
      <c r="X72" s="346">
        <f t="shared" si="16"/>
        <v>19324.2</v>
      </c>
      <c r="Y72" s="344">
        <f t="shared" si="13"/>
        <v>430</v>
      </c>
      <c r="Z72" s="345">
        <f t="shared" si="17"/>
        <v>6441.4000000000005</v>
      </c>
      <c r="AA72" s="347"/>
    </row>
    <row r="73" spans="1:27" s="348" customFormat="1" ht="18.75">
      <c r="A73" s="349">
        <v>69</v>
      </c>
      <c r="B73" s="350">
        <v>737792</v>
      </c>
      <c r="C73" s="351" t="s">
        <v>922</v>
      </c>
      <c r="D73" s="351"/>
      <c r="E73" s="351"/>
      <c r="F73" s="347">
        <v>1</v>
      </c>
      <c r="G73" s="347">
        <v>1</v>
      </c>
      <c r="H73" s="352" t="s">
        <v>845</v>
      </c>
      <c r="I73" s="358">
        <v>500</v>
      </c>
      <c r="J73" s="354" t="s">
        <v>846</v>
      </c>
      <c r="K73" s="340">
        <v>766</v>
      </c>
      <c r="L73" s="340">
        <v>799</v>
      </c>
      <c r="M73" s="340">
        <v>726</v>
      </c>
      <c r="N73" s="340">
        <v>750</v>
      </c>
      <c r="O73" s="340">
        <v>46</v>
      </c>
      <c r="P73" s="341">
        <v>800</v>
      </c>
      <c r="Q73" s="344">
        <v>168.83381818181815</v>
      </c>
      <c r="R73" s="343">
        <f t="shared" si="9"/>
        <v>135067.05454545451</v>
      </c>
      <c r="S73" s="344">
        <f t="shared" si="10"/>
        <v>240</v>
      </c>
      <c r="T73" s="345">
        <f t="shared" si="14"/>
        <v>40520.116363636356</v>
      </c>
      <c r="U73" s="344">
        <f t="shared" si="11"/>
        <v>240</v>
      </c>
      <c r="V73" s="345">
        <f t="shared" si="15"/>
        <v>40520.116363636356</v>
      </c>
      <c r="W73" s="344">
        <f t="shared" si="12"/>
        <v>240</v>
      </c>
      <c r="X73" s="346">
        <f t="shared" si="16"/>
        <v>40520.116363636356</v>
      </c>
      <c r="Y73" s="344">
        <f t="shared" si="13"/>
        <v>80</v>
      </c>
      <c r="Z73" s="345">
        <f t="shared" si="17"/>
        <v>13506.705454545452</v>
      </c>
      <c r="AA73" s="347"/>
    </row>
    <row r="74" spans="1:27" s="348" customFormat="1" ht="18.75">
      <c r="A74" s="334">
        <v>70</v>
      </c>
      <c r="B74" s="350">
        <v>767041</v>
      </c>
      <c r="C74" s="351" t="s">
        <v>923</v>
      </c>
      <c r="D74" s="351"/>
      <c r="E74" s="351"/>
      <c r="F74" s="347">
        <v>1</v>
      </c>
      <c r="G74" s="347">
        <v>1</v>
      </c>
      <c r="H74" s="352" t="s">
        <v>840</v>
      </c>
      <c r="I74" s="358">
        <v>1</v>
      </c>
      <c r="J74" s="354" t="s">
        <v>849</v>
      </c>
      <c r="K74" s="340">
        <v>382</v>
      </c>
      <c r="L74" s="340">
        <v>310</v>
      </c>
      <c r="M74" s="340">
        <v>420</v>
      </c>
      <c r="N74" s="340">
        <v>420</v>
      </c>
      <c r="O74" s="340">
        <v>400</v>
      </c>
      <c r="P74" s="341">
        <v>150</v>
      </c>
      <c r="Q74" s="344">
        <v>10</v>
      </c>
      <c r="R74" s="343">
        <f t="shared" si="9"/>
        <v>1500</v>
      </c>
      <c r="S74" s="344">
        <f t="shared" si="10"/>
        <v>45</v>
      </c>
      <c r="T74" s="345">
        <f t="shared" si="14"/>
        <v>450</v>
      </c>
      <c r="U74" s="344">
        <f t="shared" si="11"/>
        <v>45</v>
      </c>
      <c r="V74" s="345">
        <f t="shared" si="15"/>
        <v>450</v>
      </c>
      <c r="W74" s="344">
        <f t="shared" si="12"/>
        <v>45</v>
      </c>
      <c r="X74" s="346">
        <f t="shared" si="16"/>
        <v>450</v>
      </c>
      <c r="Y74" s="344">
        <f t="shared" si="13"/>
        <v>15</v>
      </c>
      <c r="Z74" s="345">
        <f t="shared" si="17"/>
        <v>150</v>
      </c>
      <c r="AA74" s="347"/>
    </row>
    <row r="75" spans="1:27" s="348" customFormat="1" ht="18.75">
      <c r="A75" s="334">
        <v>71</v>
      </c>
      <c r="B75" s="350">
        <v>689467</v>
      </c>
      <c r="C75" s="351" t="s">
        <v>924</v>
      </c>
      <c r="D75" s="351"/>
      <c r="E75" s="351"/>
      <c r="F75" s="347">
        <v>1</v>
      </c>
      <c r="G75" s="347">
        <v>1</v>
      </c>
      <c r="H75" s="352" t="s">
        <v>851</v>
      </c>
      <c r="I75" s="358">
        <v>100</v>
      </c>
      <c r="J75" s="354" t="s">
        <v>852</v>
      </c>
      <c r="K75" s="340">
        <v>105</v>
      </c>
      <c r="L75" s="340">
        <v>116</v>
      </c>
      <c r="M75" s="340">
        <v>126</v>
      </c>
      <c r="N75" s="340">
        <v>136.666666666667</v>
      </c>
      <c r="O75" s="340">
        <v>8</v>
      </c>
      <c r="P75" s="341">
        <v>150</v>
      </c>
      <c r="Q75" s="344">
        <v>644</v>
      </c>
      <c r="R75" s="343">
        <f t="shared" si="9"/>
        <v>96600</v>
      </c>
      <c r="S75" s="344">
        <f t="shared" si="10"/>
        <v>45</v>
      </c>
      <c r="T75" s="345">
        <f t="shared" si="14"/>
        <v>28980</v>
      </c>
      <c r="U75" s="344">
        <f t="shared" si="11"/>
        <v>45</v>
      </c>
      <c r="V75" s="345">
        <f t="shared" si="15"/>
        <v>28980</v>
      </c>
      <c r="W75" s="344">
        <f t="shared" si="12"/>
        <v>45</v>
      </c>
      <c r="X75" s="346">
        <f t="shared" si="16"/>
        <v>28980</v>
      </c>
      <c r="Y75" s="344">
        <f t="shared" si="13"/>
        <v>15</v>
      </c>
      <c r="Z75" s="345">
        <f t="shared" si="17"/>
        <v>9660</v>
      </c>
      <c r="AA75" s="347"/>
    </row>
    <row r="76" spans="1:27" s="348" customFormat="1" ht="18.75">
      <c r="A76" s="349">
        <v>72</v>
      </c>
      <c r="B76" s="350">
        <v>111348</v>
      </c>
      <c r="C76" s="351" t="s">
        <v>925</v>
      </c>
      <c r="D76" s="351"/>
      <c r="E76" s="351"/>
      <c r="F76" s="347">
        <v>1</v>
      </c>
      <c r="G76" s="347">
        <v>1</v>
      </c>
      <c r="H76" s="352" t="s">
        <v>845</v>
      </c>
      <c r="I76" s="358">
        <v>100</v>
      </c>
      <c r="J76" s="354" t="s">
        <v>846</v>
      </c>
      <c r="K76" s="340">
        <v>17</v>
      </c>
      <c r="L76" s="340">
        <v>3</v>
      </c>
      <c r="M76" s="340">
        <v>2.4000000000000004</v>
      </c>
      <c r="N76" s="340">
        <v>5</v>
      </c>
      <c r="O76" s="340">
        <v>0</v>
      </c>
      <c r="P76" s="341">
        <v>10</v>
      </c>
      <c r="Q76" s="344">
        <v>200</v>
      </c>
      <c r="R76" s="343">
        <f t="shared" si="9"/>
        <v>2000</v>
      </c>
      <c r="S76" s="344">
        <f t="shared" si="10"/>
        <v>3</v>
      </c>
      <c r="T76" s="345">
        <f t="shared" si="14"/>
        <v>600</v>
      </c>
      <c r="U76" s="344">
        <f t="shared" si="11"/>
        <v>3</v>
      </c>
      <c r="V76" s="345">
        <f t="shared" si="15"/>
        <v>600</v>
      </c>
      <c r="W76" s="344">
        <f t="shared" si="12"/>
        <v>3</v>
      </c>
      <c r="X76" s="346">
        <f t="shared" si="16"/>
        <v>600</v>
      </c>
      <c r="Y76" s="344">
        <f t="shared" si="13"/>
        <v>1</v>
      </c>
      <c r="Z76" s="345">
        <f t="shared" si="17"/>
        <v>200</v>
      </c>
      <c r="AA76" s="347"/>
    </row>
    <row r="77" spans="1:27" s="348" customFormat="1" ht="18.75">
      <c r="A77" s="334">
        <v>73</v>
      </c>
      <c r="B77" s="350">
        <v>273636</v>
      </c>
      <c r="C77" s="351" t="s">
        <v>926</v>
      </c>
      <c r="D77" s="351"/>
      <c r="E77" s="351"/>
      <c r="F77" s="347">
        <v>1</v>
      </c>
      <c r="G77" s="347">
        <v>1</v>
      </c>
      <c r="H77" s="352" t="s">
        <v>845</v>
      </c>
      <c r="I77" s="358">
        <v>500</v>
      </c>
      <c r="J77" s="354" t="s">
        <v>846</v>
      </c>
      <c r="K77" s="340">
        <v>33</v>
      </c>
      <c r="L77" s="340">
        <v>34</v>
      </c>
      <c r="M77" s="340">
        <v>22.799999999999997</v>
      </c>
      <c r="N77" s="340">
        <v>25</v>
      </c>
      <c r="O77" s="340">
        <v>7</v>
      </c>
      <c r="P77" s="341">
        <v>40</v>
      </c>
      <c r="Q77" s="344">
        <v>420</v>
      </c>
      <c r="R77" s="343">
        <f t="shared" si="9"/>
        <v>16800</v>
      </c>
      <c r="S77" s="344">
        <f t="shared" si="10"/>
        <v>12</v>
      </c>
      <c r="T77" s="345">
        <f t="shared" si="14"/>
        <v>5040</v>
      </c>
      <c r="U77" s="344">
        <f t="shared" si="11"/>
        <v>12</v>
      </c>
      <c r="V77" s="345">
        <f t="shared" si="15"/>
        <v>5040</v>
      </c>
      <c r="W77" s="344">
        <f t="shared" si="12"/>
        <v>12</v>
      </c>
      <c r="X77" s="346">
        <f t="shared" si="16"/>
        <v>5040</v>
      </c>
      <c r="Y77" s="344">
        <f t="shared" si="13"/>
        <v>4</v>
      </c>
      <c r="Z77" s="345">
        <f t="shared" si="17"/>
        <v>1680</v>
      </c>
      <c r="AA77" s="347"/>
    </row>
    <row r="78" spans="1:27" s="348" customFormat="1" ht="18.75">
      <c r="A78" s="349">
        <v>74</v>
      </c>
      <c r="B78" s="350">
        <v>272288</v>
      </c>
      <c r="C78" s="351" t="s">
        <v>927</v>
      </c>
      <c r="D78" s="351"/>
      <c r="E78" s="351"/>
      <c r="F78" s="347">
        <v>1</v>
      </c>
      <c r="G78" s="347">
        <v>1</v>
      </c>
      <c r="H78" s="352" t="s">
        <v>845</v>
      </c>
      <c r="I78" s="358">
        <v>100</v>
      </c>
      <c r="J78" s="354" t="s">
        <v>846</v>
      </c>
      <c r="K78" s="340">
        <v>1492</v>
      </c>
      <c r="L78" s="340">
        <v>1754</v>
      </c>
      <c r="M78" s="340">
        <v>1737.6000000000001</v>
      </c>
      <c r="N78" s="340">
        <v>1850</v>
      </c>
      <c r="O78" s="340">
        <v>0</v>
      </c>
      <c r="P78" s="341">
        <v>1850</v>
      </c>
      <c r="Q78" s="344">
        <v>267.5</v>
      </c>
      <c r="R78" s="343">
        <f t="shared" si="9"/>
        <v>494875</v>
      </c>
      <c r="S78" s="344">
        <f t="shared" si="10"/>
        <v>555</v>
      </c>
      <c r="T78" s="345">
        <f t="shared" si="14"/>
        <v>148462.5</v>
      </c>
      <c r="U78" s="344">
        <f t="shared" si="11"/>
        <v>555</v>
      </c>
      <c r="V78" s="345">
        <f t="shared" si="15"/>
        <v>148462.5</v>
      </c>
      <c r="W78" s="344">
        <f t="shared" si="12"/>
        <v>555</v>
      </c>
      <c r="X78" s="346">
        <f t="shared" si="16"/>
        <v>148462.5</v>
      </c>
      <c r="Y78" s="344">
        <f t="shared" si="13"/>
        <v>185</v>
      </c>
      <c r="Z78" s="345">
        <f t="shared" si="17"/>
        <v>49487.5</v>
      </c>
      <c r="AA78" s="347"/>
    </row>
    <row r="79" spans="1:27" s="348" customFormat="1" ht="18.75">
      <c r="A79" s="349">
        <v>75</v>
      </c>
      <c r="B79" s="350">
        <v>543012</v>
      </c>
      <c r="C79" s="351" t="s">
        <v>928</v>
      </c>
      <c r="D79" s="351"/>
      <c r="E79" s="351"/>
      <c r="F79" s="347">
        <v>1</v>
      </c>
      <c r="G79" s="347">
        <v>1</v>
      </c>
      <c r="H79" s="352" t="s">
        <v>840</v>
      </c>
      <c r="I79" s="358">
        <v>1</v>
      </c>
      <c r="J79" s="354" t="s">
        <v>841</v>
      </c>
      <c r="K79" s="340">
        <v>3328</v>
      </c>
      <c r="L79" s="340">
        <v>4250</v>
      </c>
      <c r="M79" s="340">
        <v>4680</v>
      </c>
      <c r="N79" s="340">
        <v>5000</v>
      </c>
      <c r="O79" s="340">
        <v>850</v>
      </c>
      <c r="P79" s="341">
        <v>4300</v>
      </c>
      <c r="Q79" s="344">
        <v>18</v>
      </c>
      <c r="R79" s="343">
        <f t="shared" si="9"/>
        <v>77400</v>
      </c>
      <c r="S79" s="344">
        <f t="shared" si="10"/>
        <v>1290</v>
      </c>
      <c r="T79" s="345">
        <f t="shared" si="14"/>
        <v>23220</v>
      </c>
      <c r="U79" s="344">
        <f t="shared" si="11"/>
        <v>1290</v>
      </c>
      <c r="V79" s="345">
        <f t="shared" si="15"/>
        <v>23220</v>
      </c>
      <c r="W79" s="344">
        <f t="shared" si="12"/>
        <v>1290</v>
      </c>
      <c r="X79" s="346">
        <f t="shared" si="16"/>
        <v>23220</v>
      </c>
      <c r="Y79" s="344">
        <f t="shared" si="13"/>
        <v>430</v>
      </c>
      <c r="Z79" s="345">
        <f t="shared" si="17"/>
        <v>7740</v>
      </c>
      <c r="AA79" s="347"/>
    </row>
    <row r="80" spans="1:27" s="348" customFormat="1" ht="18.75">
      <c r="A80" s="334">
        <v>76</v>
      </c>
      <c r="B80" s="350">
        <v>437111</v>
      </c>
      <c r="C80" s="336" t="s">
        <v>929</v>
      </c>
      <c r="D80" s="337"/>
      <c r="E80" s="337"/>
      <c r="F80" s="347">
        <v>2</v>
      </c>
      <c r="G80" s="347">
        <v>1</v>
      </c>
      <c r="H80" s="352" t="s">
        <v>875</v>
      </c>
      <c r="I80" s="358">
        <v>100</v>
      </c>
      <c r="J80" s="354" t="s">
        <v>846</v>
      </c>
      <c r="K80" s="340">
        <v>45</v>
      </c>
      <c r="L80" s="340">
        <v>39</v>
      </c>
      <c r="M80" s="340">
        <v>178.8</v>
      </c>
      <c r="N80" s="340">
        <v>200</v>
      </c>
      <c r="O80" s="340">
        <v>22</v>
      </c>
      <c r="P80" s="341">
        <v>180</v>
      </c>
      <c r="Q80" s="344">
        <v>1391</v>
      </c>
      <c r="R80" s="343">
        <f t="shared" si="9"/>
        <v>250380</v>
      </c>
      <c r="S80" s="344">
        <f t="shared" si="10"/>
        <v>54</v>
      </c>
      <c r="T80" s="345">
        <f t="shared" si="14"/>
        <v>75114</v>
      </c>
      <c r="U80" s="344">
        <f t="shared" si="11"/>
        <v>54</v>
      </c>
      <c r="V80" s="345">
        <f t="shared" si="15"/>
        <v>75114</v>
      </c>
      <c r="W80" s="344">
        <f t="shared" si="12"/>
        <v>54</v>
      </c>
      <c r="X80" s="346">
        <f t="shared" si="16"/>
        <v>75114</v>
      </c>
      <c r="Y80" s="344">
        <f t="shared" si="13"/>
        <v>18</v>
      </c>
      <c r="Z80" s="345">
        <f t="shared" si="17"/>
        <v>25038</v>
      </c>
      <c r="AA80" s="347"/>
    </row>
    <row r="81" spans="1:27" s="348" customFormat="1" ht="18.75">
      <c r="A81" s="334">
        <v>77</v>
      </c>
      <c r="B81" s="350"/>
      <c r="C81" s="337" t="s">
        <v>930</v>
      </c>
      <c r="D81" s="337"/>
      <c r="E81" s="337"/>
      <c r="F81" s="347">
        <v>1</v>
      </c>
      <c r="G81" s="347">
        <v>1</v>
      </c>
      <c r="H81" s="352" t="s">
        <v>871</v>
      </c>
      <c r="I81" s="358">
        <v>1</v>
      </c>
      <c r="J81" s="354" t="s">
        <v>293</v>
      </c>
      <c r="K81" s="340">
        <v>393</v>
      </c>
      <c r="L81" s="340">
        <v>320</v>
      </c>
      <c r="M81" s="340">
        <v>288</v>
      </c>
      <c r="N81" s="340">
        <v>230</v>
      </c>
      <c r="O81" s="340">
        <v>40</v>
      </c>
      <c r="P81" s="341">
        <v>300</v>
      </c>
      <c r="Q81" s="344">
        <v>216</v>
      </c>
      <c r="R81" s="343">
        <f t="shared" si="9"/>
        <v>64800</v>
      </c>
      <c r="S81" s="344">
        <f t="shared" si="10"/>
        <v>90</v>
      </c>
      <c r="T81" s="345">
        <f t="shared" si="14"/>
        <v>19440</v>
      </c>
      <c r="U81" s="344">
        <f t="shared" si="11"/>
        <v>90</v>
      </c>
      <c r="V81" s="345">
        <f t="shared" si="15"/>
        <v>19440</v>
      </c>
      <c r="W81" s="344">
        <f t="shared" si="12"/>
        <v>90</v>
      </c>
      <c r="X81" s="346">
        <f t="shared" si="16"/>
        <v>19440</v>
      </c>
      <c r="Y81" s="344">
        <f t="shared" si="13"/>
        <v>30</v>
      </c>
      <c r="Z81" s="345">
        <f t="shared" si="17"/>
        <v>6480</v>
      </c>
      <c r="AA81" s="347"/>
    </row>
    <row r="82" spans="1:27" s="348" customFormat="1" ht="18.75">
      <c r="A82" s="349">
        <v>78</v>
      </c>
      <c r="B82" s="350">
        <v>545713</v>
      </c>
      <c r="C82" s="351" t="s">
        <v>931</v>
      </c>
      <c r="D82" s="351"/>
      <c r="E82" s="351"/>
      <c r="F82" s="347">
        <v>1</v>
      </c>
      <c r="G82" s="347">
        <v>1</v>
      </c>
      <c r="H82" s="352" t="s">
        <v>840</v>
      </c>
      <c r="I82" s="358">
        <v>1</v>
      </c>
      <c r="J82" s="354" t="s">
        <v>841</v>
      </c>
      <c r="K82" s="340">
        <v>1146</v>
      </c>
      <c r="L82" s="340">
        <v>1270</v>
      </c>
      <c r="M82" s="340">
        <v>1056</v>
      </c>
      <c r="N82" s="340">
        <v>1100</v>
      </c>
      <c r="O82" s="340">
        <v>130</v>
      </c>
      <c r="P82" s="341">
        <v>1200</v>
      </c>
      <c r="Q82" s="344">
        <v>18.190000000000001</v>
      </c>
      <c r="R82" s="343">
        <f t="shared" si="9"/>
        <v>21828</v>
      </c>
      <c r="S82" s="344">
        <f t="shared" si="10"/>
        <v>360</v>
      </c>
      <c r="T82" s="345">
        <f t="shared" si="14"/>
        <v>6548.4000000000005</v>
      </c>
      <c r="U82" s="344">
        <f t="shared" si="11"/>
        <v>360</v>
      </c>
      <c r="V82" s="345">
        <f t="shared" si="15"/>
        <v>6548.4000000000005</v>
      </c>
      <c r="W82" s="344">
        <f t="shared" si="12"/>
        <v>360</v>
      </c>
      <c r="X82" s="346">
        <f t="shared" si="16"/>
        <v>6548.4000000000005</v>
      </c>
      <c r="Y82" s="344">
        <f t="shared" si="13"/>
        <v>120</v>
      </c>
      <c r="Z82" s="345">
        <f t="shared" si="17"/>
        <v>2182.8000000000002</v>
      </c>
      <c r="AA82" s="347"/>
    </row>
    <row r="83" spans="1:27" s="348" customFormat="1" ht="18.75">
      <c r="A83" s="334">
        <v>79</v>
      </c>
      <c r="B83" s="356">
        <v>768817</v>
      </c>
      <c r="C83" s="351" t="s">
        <v>932</v>
      </c>
      <c r="D83" s="351"/>
      <c r="E83" s="351"/>
      <c r="F83" s="347">
        <v>1</v>
      </c>
      <c r="G83" s="347">
        <v>1</v>
      </c>
      <c r="H83" s="352" t="s">
        <v>840</v>
      </c>
      <c r="I83" s="358">
        <v>1</v>
      </c>
      <c r="J83" s="354" t="s">
        <v>841</v>
      </c>
      <c r="K83" s="340">
        <v>840</v>
      </c>
      <c r="L83" s="340">
        <v>210</v>
      </c>
      <c r="M83" s="340">
        <v>264</v>
      </c>
      <c r="N83" s="340">
        <v>250</v>
      </c>
      <c r="O83" s="340">
        <v>20</v>
      </c>
      <c r="P83" s="341">
        <v>300</v>
      </c>
      <c r="Q83" s="344">
        <v>36.380000000000003</v>
      </c>
      <c r="R83" s="343">
        <f t="shared" si="9"/>
        <v>10914</v>
      </c>
      <c r="S83" s="344">
        <f t="shared" si="10"/>
        <v>90</v>
      </c>
      <c r="T83" s="345">
        <f t="shared" si="14"/>
        <v>3274.2000000000003</v>
      </c>
      <c r="U83" s="344">
        <f t="shared" si="11"/>
        <v>90</v>
      </c>
      <c r="V83" s="345">
        <f t="shared" si="15"/>
        <v>3274.2000000000003</v>
      </c>
      <c r="W83" s="344">
        <f t="shared" si="12"/>
        <v>90</v>
      </c>
      <c r="X83" s="346">
        <f t="shared" si="16"/>
        <v>3274.2000000000003</v>
      </c>
      <c r="Y83" s="344">
        <f t="shared" si="13"/>
        <v>30</v>
      </c>
      <c r="Z83" s="345">
        <f t="shared" si="17"/>
        <v>1091.4000000000001</v>
      </c>
      <c r="AA83" s="347"/>
    </row>
    <row r="84" spans="1:27" s="348" customFormat="1" ht="18.75">
      <c r="A84" s="349">
        <v>80</v>
      </c>
      <c r="B84" s="350">
        <v>548062</v>
      </c>
      <c r="C84" s="351" t="s">
        <v>933</v>
      </c>
      <c r="D84" s="351"/>
      <c r="E84" s="351"/>
      <c r="F84" s="347">
        <v>1</v>
      </c>
      <c r="G84" s="347">
        <v>1</v>
      </c>
      <c r="H84" s="352" t="s">
        <v>840</v>
      </c>
      <c r="I84" s="358">
        <v>1</v>
      </c>
      <c r="J84" s="354" t="s">
        <v>841</v>
      </c>
      <c r="K84" s="340">
        <v>25746</v>
      </c>
      <c r="L84" s="340">
        <v>23200</v>
      </c>
      <c r="M84" s="340">
        <v>26160</v>
      </c>
      <c r="N84" s="340">
        <v>26000</v>
      </c>
      <c r="O84" s="340">
        <v>2200</v>
      </c>
      <c r="P84" s="341">
        <v>25000</v>
      </c>
      <c r="Q84" s="344">
        <v>18</v>
      </c>
      <c r="R84" s="343">
        <f t="shared" si="9"/>
        <v>450000</v>
      </c>
      <c r="S84" s="344">
        <f t="shared" si="10"/>
        <v>7500</v>
      </c>
      <c r="T84" s="345">
        <f t="shared" si="14"/>
        <v>135000</v>
      </c>
      <c r="U84" s="344">
        <f t="shared" si="11"/>
        <v>7500</v>
      </c>
      <c r="V84" s="345">
        <f t="shared" si="15"/>
        <v>135000</v>
      </c>
      <c r="W84" s="344">
        <f t="shared" si="12"/>
        <v>7500</v>
      </c>
      <c r="X84" s="346">
        <f t="shared" si="16"/>
        <v>135000</v>
      </c>
      <c r="Y84" s="344">
        <f t="shared" si="13"/>
        <v>2500</v>
      </c>
      <c r="Z84" s="345">
        <f t="shared" si="17"/>
        <v>45000</v>
      </c>
      <c r="AA84" s="347"/>
    </row>
    <row r="85" spans="1:27" s="348" customFormat="1" ht="18.75">
      <c r="A85" s="349">
        <v>81</v>
      </c>
      <c r="B85" s="350">
        <v>549007</v>
      </c>
      <c r="C85" s="351" t="s">
        <v>934</v>
      </c>
      <c r="D85" s="351"/>
      <c r="E85" s="351"/>
      <c r="F85" s="347">
        <v>1</v>
      </c>
      <c r="G85" s="347">
        <v>1</v>
      </c>
      <c r="H85" s="352" t="s">
        <v>840</v>
      </c>
      <c r="I85" s="358">
        <v>1</v>
      </c>
      <c r="J85" s="354" t="s">
        <v>841</v>
      </c>
      <c r="K85" s="340">
        <v>24873</v>
      </c>
      <c r="L85" s="340">
        <v>26100</v>
      </c>
      <c r="M85" s="340">
        <v>27360</v>
      </c>
      <c r="N85" s="340">
        <v>28500</v>
      </c>
      <c r="O85" s="340">
        <v>4800</v>
      </c>
      <c r="P85" s="341">
        <v>25000</v>
      </c>
      <c r="Q85" s="344">
        <v>9.5</v>
      </c>
      <c r="R85" s="343">
        <f t="shared" si="9"/>
        <v>237500</v>
      </c>
      <c r="S85" s="344">
        <f t="shared" si="10"/>
        <v>7500</v>
      </c>
      <c r="T85" s="345">
        <f t="shared" si="14"/>
        <v>71250</v>
      </c>
      <c r="U85" s="344">
        <f t="shared" si="11"/>
        <v>7500</v>
      </c>
      <c r="V85" s="345">
        <f t="shared" si="15"/>
        <v>71250</v>
      </c>
      <c r="W85" s="344">
        <f t="shared" si="12"/>
        <v>7500</v>
      </c>
      <c r="X85" s="346">
        <f t="shared" si="16"/>
        <v>71250</v>
      </c>
      <c r="Y85" s="344">
        <f t="shared" si="13"/>
        <v>2500</v>
      </c>
      <c r="Z85" s="345">
        <f t="shared" si="17"/>
        <v>23750</v>
      </c>
      <c r="AA85" s="347"/>
    </row>
    <row r="86" spans="1:27" s="348" customFormat="1" ht="18.75">
      <c r="A86" s="334">
        <v>82</v>
      </c>
      <c r="B86" s="350"/>
      <c r="C86" s="351" t="s">
        <v>935</v>
      </c>
      <c r="D86" s="351"/>
      <c r="E86" s="351"/>
      <c r="F86" s="347">
        <v>1</v>
      </c>
      <c r="G86" s="347">
        <v>1</v>
      </c>
      <c r="H86" s="352" t="s">
        <v>879</v>
      </c>
      <c r="I86" s="358">
        <v>1</v>
      </c>
      <c r="J86" s="354" t="s">
        <v>293</v>
      </c>
      <c r="K86" s="340">
        <v>546</v>
      </c>
      <c r="L86" s="340">
        <v>420</v>
      </c>
      <c r="M86" s="340">
        <v>336</v>
      </c>
      <c r="N86" s="340">
        <v>350</v>
      </c>
      <c r="O86" s="340">
        <v>600</v>
      </c>
      <c r="P86" s="341">
        <v>50</v>
      </c>
      <c r="Q86" s="344">
        <v>10</v>
      </c>
      <c r="R86" s="343">
        <f t="shared" si="9"/>
        <v>500</v>
      </c>
      <c r="S86" s="344">
        <f t="shared" si="10"/>
        <v>15</v>
      </c>
      <c r="T86" s="345">
        <f t="shared" si="14"/>
        <v>150</v>
      </c>
      <c r="U86" s="344">
        <f t="shared" si="11"/>
        <v>15</v>
      </c>
      <c r="V86" s="345">
        <f t="shared" si="15"/>
        <v>150</v>
      </c>
      <c r="W86" s="344">
        <f t="shared" si="12"/>
        <v>15</v>
      </c>
      <c r="X86" s="346">
        <f t="shared" si="16"/>
        <v>150</v>
      </c>
      <c r="Y86" s="344">
        <f t="shared" si="13"/>
        <v>5</v>
      </c>
      <c r="Z86" s="345">
        <f t="shared" si="17"/>
        <v>50</v>
      </c>
      <c r="AA86" s="347"/>
    </row>
    <row r="87" spans="1:27" s="348" customFormat="1" ht="18.75">
      <c r="A87" s="334">
        <v>83</v>
      </c>
      <c r="B87" s="350">
        <v>763486</v>
      </c>
      <c r="C87" s="351" t="s">
        <v>936</v>
      </c>
      <c r="D87" s="351"/>
      <c r="E87" s="351"/>
      <c r="F87" s="347">
        <v>1</v>
      </c>
      <c r="G87" s="347">
        <v>1</v>
      </c>
      <c r="H87" s="352" t="s">
        <v>851</v>
      </c>
      <c r="I87" s="358">
        <v>25</v>
      </c>
      <c r="J87" s="354" t="s">
        <v>852</v>
      </c>
      <c r="K87" s="340">
        <v>22</v>
      </c>
      <c r="L87" s="340">
        <v>17</v>
      </c>
      <c r="M87" s="340">
        <v>80.400000000000006</v>
      </c>
      <c r="N87" s="340">
        <v>100</v>
      </c>
      <c r="O87" s="340">
        <v>3</v>
      </c>
      <c r="P87" s="341">
        <v>100</v>
      </c>
      <c r="Q87" s="344">
        <v>347.75</v>
      </c>
      <c r="R87" s="343">
        <f t="shared" si="9"/>
        <v>34775</v>
      </c>
      <c r="S87" s="344">
        <f t="shared" si="10"/>
        <v>30</v>
      </c>
      <c r="T87" s="345">
        <f t="shared" si="14"/>
        <v>10432.5</v>
      </c>
      <c r="U87" s="344">
        <f t="shared" si="11"/>
        <v>30</v>
      </c>
      <c r="V87" s="345">
        <f t="shared" si="15"/>
        <v>10432.5</v>
      </c>
      <c r="W87" s="344">
        <f t="shared" si="12"/>
        <v>30</v>
      </c>
      <c r="X87" s="346">
        <f t="shared" si="16"/>
        <v>10432.5</v>
      </c>
      <c r="Y87" s="344">
        <f t="shared" si="13"/>
        <v>10</v>
      </c>
      <c r="Z87" s="345">
        <f t="shared" si="17"/>
        <v>3477.5</v>
      </c>
      <c r="AA87" s="347"/>
    </row>
    <row r="88" spans="1:27" s="348" customFormat="1" ht="18.75">
      <c r="A88" s="349">
        <v>84</v>
      </c>
      <c r="B88" s="350"/>
      <c r="C88" s="351" t="s">
        <v>937</v>
      </c>
      <c r="D88" s="351"/>
      <c r="E88" s="351"/>
      <c r="F88" s="347">
        <v>1</v>
      </c>
      <c r="G88" s="347">
        <v>1</v>
      </c>
      <c r="H88" s="352" t="s">
        <v>871</v>
      </c>
      <c r="I88" s="358">
        <v>1</v>
      </c>
      <c r="J88" s="354" t="s">
        <v>293</v>
      </c>
      <c r="K88" s="340">
        <v>0</v>
      </c>
      <c r="L88" s="340">
        <v>0</v>
      </c>
      <c r="M88" s="340">
        <v>6</v>
      </c>
      <c r="N88" s="340">
        <v>8</v>
      </c>
      <c r="O88" s="340">
        <v>5</v>
      </c>
      <c r="P88" s="341">
        <v>10</v>
      </c>
      <c r="Q88" s="344">
        <v>26.889999999999997</v>
      </c>
      <c r="R88" s="343">
        <f t="shared" si="9"/>
        <v>268.89999999999998</v>
      </c>
      <c r="S88" s="344">
        <f t="shared" si="10"/>
        <v>3</v>
      </c>
      <c r="T88" s="345">
        <f t="shared" si="14"/>
        <v>80.669999999999987</v>
      </c>
      <c r="U88" s="344">
        <f t="shared" si="11"/>
        <v>3</v>
      </c>
      <c r="V88" s="345">
        <f t="shared" si="15"/>
        <v>80.669999999999987</v>
      </c>
      <c r="W88" s="344">
        <f t="shared" si="12"/>
        <v>3</v>
      </c>
      <c r="X88" s="346">
        <f t="shared" si="16"/>
        <v>80.669999999999987</v>
      </c>
      <c r="Y88" s="344">
        <f t="shared" si="13"/>
        <v>1</v>
      </c>
      <c r="Z88" s="345">
        <f t="shared" si="17"/>
        <v>26.889999999999997</v>
      </c>
      <c r="AA88" s="347"/>
    </row>
    <row r="89" spans="1:27" s="348" customFormat="1" ht="18.75">
      <c r="A89" s="334">
        <v>85</v>
      </c>
      <c r="B89" s="350">
        <v>530873</v>
      </c>
      <c r="C89" s="351" t="s">
        <v>938</v>
      </c>
      <c r="D89" s="351"/>
      <c r="E89" s="351"/>
      <c r="F89" s="347">
        <v>1</v>
      </c>
      <c r="G89" s="347">
        <v>1</v>
      </c>
      <c r="H89" s="352" t="s">
        <v>838</v>
      </c>
      <c r="I89" s="358">
        <v>1</v>
      </c>
      <c r="J89" s="354" t="s">
        <v>356</v>
      </c>
      <c r="K89" s="340">
        <v>1026</v>
      </c>
      <c r="L89" s="340">
        <v>1174</v>
      </c>
      <c r="M89" s="340">
        <v>981.59999999999991</v>
      </c>
      <c r="N89" s="340">
        <v>1000</v>
      </c>
      <c r="O89" s="340">
        <v>450</v>
      </c>
      <c r="P89" s="341">
        <v>750</v>
      </c>
      <c r="Q89" s="344">
        <v>15</v>
      </c>
      <c r="R89" s="343">
        <f t="shared" si="9"/>
        <v>11250</v>
      </c>
      <c r="S89" s="344">
        <f t="shared" si="10"/>
        <v>225</v>
      </c>
      <c r="T89" s="345">
        <f t="shared" si="14"/>
        <v>3375</v>
      </c>
      <c r="U89" s="344">
        <f t="shared" si="11"/>
        <v>225</v>
      </c>
      <c r="V89" s="345">
        <f t="shared" si="15"/>
        <v>3375</v>
      </c>
      <c r="W89" s="344">
        <f t="shared" si="12"/>
        <v>225</v>
      </c>
      <c r="X89" s="346">
        <f t="shared" si="16"/>
        <v>3375</v>
      </c>
      <c r="Y89" s="344">
        <f t="shared" si="13"/>
        <v>75</v>
      </c>
      <c r="Z89" s="345">
        <f t="shared" si="17"/>
        <v>1125</v>
      </c>
      <c r="AA89" s="347"/>
    </row>
    <row r="90" spans="1:27" s="348" customFormat="1" ht="18.75">
      <c r="A90" s="349">
        <v>86</v>
      </c>
      <c r="B90" s="350">
        <v>827052</v>
      </c>
      <c r="C90" s="351" t="s">
        <v>939</v>
      </c>
      <c r="D90" s="351"/>
      <c r="E90" s="351"/>
      <c r="F90" s="347">
        <v>1</v>
      </c>
      <c r="G90" s="347">
        <v>1</v>
      </c>
      <c r="H90" s="352" t="s">
        <v>838</v>
      </c>
      <c r="I90" s="358">
        <v>1</v>
      </c>
      <c r="J90" s="354" t="s">
        <v>356</v>
      </c>
      <c r="K90" s="340">
        <v>3674</v>
      </c>
      <c r="L90" s="340">
        <v>2640</v>
      </c>
      <c r="M90" s="340">
        <v>2520</v>
      </c>
      <c r="N90" s="340">
        <v>2200</v>
      </c>
      <c r="O90" s="340">
        <v>406</v>
      </c>
      <c r="P90" s="341">
        <v>2500</v>
      </c>
      <c r="Q90" s="344">
        <v>14</v>
      </c>
      <c r="R90" s="343">
        <f t="shared" si="9"/>
        <v>35000</v>
      </c>
      <c r="S90" s="344">
        <f t="shared" si="10"/>
        <v>750</v>
      </c>
      <c r="T90" s="345">
        <f t="shared" si="14"/>
        <v>10500</v>
      </c>
      <c r="U90" s="344">
        <f t="shared" si="11"/>
        <v>750</v>
      </c>
      <c r="V90" s="345">
        <f t="shared" si="15"/>
        <v>10500</v>
      </c>
      <c r="W90" s="344">
        <f t="shared" si="12"/>
        <v>750</v>
      </c>
      <c r="X90" s="346">
        <f t="shared" si="16"/>
        <v>10500</v>
      </c>
      <c r="Y90" s="344">
        <f t="shared" si="13"/>
        <v>250</v>
      </c>
      <c r="Z90" s="345">
        <f t="shared" si="17"/>
        <v>3500</v>
      </c>
      <c r="AA90" s="347"/>
    </row>
    <row r="91" spans="1:27" s="348" customFormat="1" ht="18.75">
      <c r="A91" s="349">
        <v>87</v>
      </c>
      <c r="B91" s="350">
        <v>712969</v>
      </c>
      <c r="C91" s="336" t="s">
        <v>940</v>
      </c>
      <c r="D91" s="337"/>
      <c r="E91" s="337"/>
      <c r="F91" s="347">
        <v>2</v>
      </c>
      <c r="G91" s="347">
        <v>1</v>
      </c>
      <c r="H91" s="352" t="s">
        <v>905</v>
      </c>
      <c r="I91" s="358">
        <v>1</v>
      </c>
      <c r="J91" s="354" t="s">
        <v>356</v>
      </c>
      <c r="K91" s="340">
        <v>34</v>
      </c>
      <c r="L91" s="340">
        <v>14</v>
      </c>
      <c r="M91" s="340">
        <v>4.8000000000000007</v>
      </c>
      <c r="N91" s="340">
        <v>5</v>
      </c>
      <c r="O91" s="340">
        <v>0</v>
      </c>
      <c r="P91" s="341">
        <v>10</v>
      </c>
      <c r="Q91" s="344">
        <v>220</v>
      </c>
      <c r="R91" s="343">
        <f t="shared" si="9"/>
        <v>2200</v>
      </c>
      <c r="S91" s="344">
        <f t="shared" si="10"/>
        <v>3</v>
      </c>
      <c r="T91" s="345">
        <f t="shared" si="14"/>
        <v>660</v>
      </c>
      <c r="U91" s="344">
        <f t="shared" si="11"/>
        <v>3</v>
      </c>
      <c r="V91" s="345">
        <f t="shared" si="15"/>
        <v>660</v>
      </c>
      <c r="W91" s="344">
        <f t="shared" si="12"/>
        <v>3</v>
      </c>
      <c r="X91" s="346">
        <f t="shared" si="16"/>
        <v>660</v>
      </c>
      <c r="Y91" s="344">
        <f t="shared" si="13"/>
        <v>1</v>
      </c>
      <c r="Z91" s="345">
        <f t="shared" si="17"/>
        <v>220</v>
      </c>
      <c r="AA91" s="347"/>
    </row>
    <row r="92" spans="1:27" s="348" customFormat="1" ht="18.75">
      <c r="A92" s="334">
        <v>88</v>
      </c>
      <c r="B92" s="359">
        <v>819002</v>
      </c>
      <c r="C92" s="351" t="s">
        <v>941</v>
      </c>
      <c r="D92" s="351"/>
      <c r="E92" s="351"/>
      <c r="F92" s="347">
        <v>1</v>
      </c>
      <c r="G92" s="347">
        <v>1</v>
      </c>
      <c r="H92" s="352" t="s">
        <v>838</v>
      </c>
      <c r="I92" s="358">
        <v>1</v>
      </c>
      <c r="J92" s="354" t="s">
        <v>293</v>
      </c>
      <c r="K92" s="340">
        <v>14</v>
      </c>
      <c r="L92" s="340">
        <v>40</v>
      </c>
      <c r="M92" s="340">
        <v>28.799999999999997</v>
      </c>
      <c r="N92" s="340">
        <v>40</v>
      </c>
      <c r="O92" s="340">
        <v>6</v>
      </c>
      <c r="P92" s="341">
        <v>40</v>
      </c>
      <c r="Q92" s="344">
        <v>680</v>
      </c>
      <c r="R92" s="343">
        <f t="shared" si="9"/>
        <v>27200</v>
      </c>
      <c r="S92" s="344">
        <f t="shared" si="10"/>
        <v>12</v>
      </c>
      <c r="T92" s="345">
        <f t="shared" si="14"/>
        <v>8160</v>
      </c>
      <c r="U92" s="344">
        <f t="shared" si="11"/>
        <v>12</v>
      </c>
      <c r="V92" s="345">
        <f t="shared" si="15"/>
        <v>8160</v>
      </c>
      <c r="W92" s="344">
        <f t="shared" si="12"/>
        <v>12</v>
      </c>
      <c r="X92" s="346">
        <f t="shared" si="16"/>
        <v>8160</v>
      </c>
      <c r="Y92" s="344">
        <f t="shared" si="13"/>
        <v>4</v>
      </c>
      <c r="Z92" s="345">
        <f t="shared" si="17"/>
        <v>2720</v>
      </c>
      <c r="AA92" s="347"/>
    </row>
    <row r="93" spans="1:27" s="348" customFormat="1" ht="18.75">
      <c r="A93" s="334">
        <v>89</v>
      </c>
      <c r="B93" s="350">
        <v>763734</v>
      </c>
      <c r="C93" s="351" t="s">
        <v>942</v>
      </c>
      <c r="D93" s="351"/>
      <c r="E93" s="351"/>
      <c r="F93" s="347">
        <v>1</v>
      </c>
      <c r="G93" s="347">
        <v>1</v>
      </c>
      <c r="H93" s="352" t="s">
        <v>838</v>
      </c>
      <c r="I93" s="358">
        <v>1</v>
      </c>
      <c r="J93" s="354" t="s">
        <v>293</v>
      </c>
      <c r="K93" s="340">
        <v>46</v>
      </c>
      <c r="L93" s="340">
        <v>21</v>
      </c>
      <c r="M93" s="340">
        <v>31.200000000000003</v>
      </c>
      <c r="N93" s="340">
        <v>30</v>
      </c>
      <c r="O93" s="340">
        <v>2</v>
      </c>
      <c r="P93" s="341">
        <v>40</v>
      </c>
      <c r="Q93" s="344">
        <v>680</v>
      </c>
      <c r="R93" s="343">
        <f t="shared" si="9"/>
        <v>27200</v>
      </c>
      <c r="S93" s="344">
        <f t="shared" si="10"/>
        <v>12</v>
      </c>
      <c r="T93" s="345">
        <f t="shared" si="14"/>
        <v>8160</v>
      </c>
      <c r="U93" s="344">
        <f t="shared" si="11"/>
        <v>12</v>
      </c>
      <c r="V93" s="345">
        <f t="shared" si="15"/>
        <v>8160</v>
      </c>
      <c r="W93" s="344">
        <f t="shared" si="12"/>
        <v>12</v>
      </c>
      <c r="X93" s="346">
        <f t="shared" si="16"/>
        <v>8160</v>
      </c>
      <c r="Y93" s="344">
        <f t="shared" si="13"/>
        <v>4</v>
      </c>
      <c r="Z93" s="345">
        <f t="shared" si="17"/>
        <v>2720</v>
      </c>
      <c r="AA93" s="347"/>
    </row>
    <row r="94" spans="1:27" s="348" customFormat="1" ht="18.75">
      <c r="A94" s="349">
        <v>90</v>
      </c>
      <c r="B94" s="350">
        <v>736983</v>
      </c>
      <c r="C94" s="351" t="s">
        <v>943</v>
      </c>
      <c r="D94" s="351"/>
      <c r="E94" s="351"/>
      <c r="F94" s="347">
        <v>1</v>
      </c>
      <c r="G94" s="347">
        <v>1</v>
      </c>
      <c r="H94" s="352" t="s">
        <v>845</v>
      </c>
      <c r="I94" s="358">
        <v>1000</v>
      </c>
      <c r="J94" s="354" t="s">
        <v>846</v>
      </c>
      <c r="K94" s="340">
        <v>43</v>
      </c>
      <c r="L94" s="340">
        <v>36</v>
      </c>
      <c r="M94" s="340">
        <v>32.400000000000006</v>
      </c>
      <c r="N94" s="340">
        <v>30</v>
      </c>
      <c r="O94" s="340">
        <v>3</v>
      </c>
      <c r="P94" s="341">
        <v>50</v>
      </c>
      <c r="Q94" s="344">
        <v>860</v>
      </c>
      <c r="R94" s="343">
        <f t="shared" si="9"/>
        <v>43000</v>
      </c>
      <c r="S94" s="344">
        <f t="shared" si="10"/>
        <v>15</v>
      </c>
      <c r="T94" s="345">
        <f t="shared" si="14"/>
        <v>12900</v>
      </c>
      <c r="U94" s="344">
        <f t="shared" si="11"/>
        <v>15</v>
      </c>
      <c r="V94" s="345">
        <f t="shared" si="15"/>
        <v>12900</v>
      </c>
      <c r="W94" s="344">
        <f t="shared" si="12"/>
        <v>15</v>
      </c>
      <c r="X94" s="346">
        <f t="shared" si="16"/>
        <v>12900</v>
      </c>
      <c r="Y94" s="344">
        <f t="shared" si="13"/>
        <v>5</v>
      </c>
      <c r="Z94" s="345">
        <f t="shared" si="17"/>
        <v>4300</v>
      </c>
      <c r="AA94" s="347"/>
    </row>
    <row r="95" spans="1:27" s="348" customFormat="1" ht="18.75">
      <c r="A95" s="334">
        <v>91</v>
      </c>
      <c r="B95" s="350"/>
      <c r="C95" s="351" t="s">
        <v>944</v>
      </c>
      <c r="D95" s="351"/>
      <c r="E95" s="351"/>
      <c r="F95" s="347">
        <v>1</v>
      </c>
      <c r="G95" s="347">
        <v>1</v>
      </c>
      <c r="H95" s="352" t="s">
        <v>840</v>
      </c>
      <c r="I95" s="358">
        <v>1</v>
      </c>
      <c r="J95" s="354" t="s">
        <v>945</v>
      </c>
      <c r="K95" s="340">
        <v>55</v>
      </c>
      <c r="L95" s="340">
        <v>50</v>
      </c>
      <c r="M95" s="340">
        <v>60</v>
      </c>
      <c r="N95" s="340">
        <v>60</v>
      </c>
      <c r="O95" s="340">
        <v>0</v>
      </c>
      <c r="P95" s="341">
        <v>60</v>
      </c>
      <c r="Q95" s="344">
        <v>4.28</v>
      </c>
      <c r="R95" s="343">
        <f t="shared" si="9"/>
        <v>256.8</v>
      </c>
      <c r="S95" s="344">
        <f t="shared" si="10"/>
        <v>18</v>
      </c>
      <c r="T95" s="345">
        <f t="shared" si="14"/>
        <v>77.040000000000006</v>
      </c>
      <c r="U95" s="344">
        <f t="shared" si="11"/>
        <v>18</v>
      </c>
      <c r="V95" s="345">
        <f t="shared" si="15"/>
        <v>77.040000000000006</v>
      </c>
      <c r="W95" s="344">
        <f t="shared" si="12"/>
        <v>18</v>
      </c>
      <c r="X95" s="346">
        <f t="shared" si="16"/>
        <v>77.040000000000006</v>
      </c>
      <c r="Y95" s="344">
        <f t="shared" si="13"/>
        <v>6</v>
      </c>
      <c r="Z95" s="345">
        <f t="shared" si="17"/>
        <v>25.68</v>
      </c>
      <c r="AA95" s="347"/>
    </row>
    <row r="96" spans="1:27" s="348" customFormat="1" ht="18.75">
      <c r="A96" s="349">
        <v>92</v>
      </c>
      <c r="B96" s="350">
        <v>280907</v>
      </c>
      <c r="C96" s="351" t="s">
        <v>946</v>
      </c>
      <c r="D96" s="351"/>
      <c r="E96" s="351"/>
      <c r="F96" s="347">
        <v>1</v>
      </c>
      <c r="G96" s="347">
        <v>1</v>
      </c>
      <c r="H96" s="352" t="s">
        <v>845</v>
      </c>
      <c r="I96" s="358">
        <v>500</v>
      </c>
      <c r="J96" s="354" t="s">
        <v>846</v>
      </c>
      <c r="K96" s="340">
        <v>74</v>
      </c>
      <c r="L96" s="340">
        <v>91</v>
      </c>
      <c r="M96" s="340">
        <v>79.199999999999989</v>
      </c>
      <c r="N96" s="340">
        <v>90</v>
      </c>
      <c r="O96" s="340">
        <v>230</v>
      </c>
      <c r="P96" s="341">
        <v>0</v>
      </c>
      <c r="Q96" s="344">
        <v>550</v>
      </c>
      <c r="R96" s="343">
        <f t="shared" si="9"/>
        <v>0</v>
      </c>
      <c r="S96" s="344">
        <f t="shared" si="10"/>
        <v>0</v>
      </c>
      <c r="T96" s="345">
        <f t="shared" si="14"/>
        <v>0</v>
      </c>
      <c r="U96" s="344">
        <f t="shared" si="11"/>
        <v>0</v>
      </c>
      <c r="V96" s="345">
        <f t="shared" si="15"/>
        <v>0</v>
      </c>
      <c r="W96" s="344">
        <f t="shared" si="12"/>
        <v>0</v>
      </c>
      <c r="X96" s="346">
        <f t="shared" si="16"/>
        <v>0</v>
      </c>
      <c r="Y96" s="344">
        <f t="shared" si="13"/>
        <v>0</v>
      </c>
      <c r="Z96" s="345">
        <f t="shared" si="17"/>
        <v>0</v>
      </c>
      <c r="AA96" s="347"/>
    </row>
    <row r="97" spans="1:27" s="348" customFormat="1" ht="18.75">
      <c r="A97" s="349">
        <v>93</v>
      </c>
      <c r="B97" s="350">
        <v>281500</v>
      </c>
      <c r="C97" s="351" t="s">
        <v>947</v>
      </c>
      <c r="D97" s="351"/>
      <c r="E97" s="351"/>
      <c r="F97" s="347">
        <v>1</v>
      </c>
      <c r="G97" s="347">
        <v>1</v>
      </c>
      <c r="H97" s="352" t="s">
        <v>845</v>
      </c>
      <c r="I97" s="358">
        <v>1000</v>
      </c>
      <c r="J97" s="354" t="s">
        <v>846</v>
      </c>
      <c r="K97" s="340">
        <v>9</v>
      </c>
      <c r="L97" s="340">
        <v>11</v>
      </c>
      <c r="M97" s="340">
        <v>22.799999999999997</v>
      </c>
      <c r="N97" s="340">
        <v>28.066666666666698</v>
      </c>
      <c r="O97" s="340">
        <v>0</v>
      </c>
      <c r="P97" s="341">
        <v>30</v>
      </c>
      <c r="Q97" s="344">
        <v>250</v>
      </c>
      <c r="R97" s="343">
        <f t="shared" si="9"/>
        <v>7500</v>
      </c>
      <c r="S97" s="344">
        <f t="shared" si="10"/>
        <v>9</v>
      </c>
      <c r="T97" s="345">
        <f t="shared" si="14"/>
        <v>2250</v>
      </c>
      <c r="U97" s="344">
        <f t="shared" si="11"/>
        <v>9</v>
      </c>
      <c r="V97" s="345">
        <f t="shared" si="15"/>
        <v>2250</v>
      </c>
      <c r="W97" s="344">
        <f t="shared" si="12"/>
        <v>9</v>
      </c>
      <c r="X97" s="346">
        <f t="shared" si="16"/>
        <v>2250</v>
      </c>
      <c r="Y97" s="344">
        <f t="shared" si="13"/>
        <v>3</v>
      </c>
      <c r="Z97" s="345">
        <f t="shared" si="17"/>
        <v>750</v>
      </c>
      <c r="AA97" s="347"/>
    </row>
    <row r="98" spans="1:27" s="348" customFormat="1" ht="18.75">
      <c r="A98" s="334">
        <v>94</v>
      </c>
      <c r="B98" s="350">
        <v>280948</v>
      </c>
      <c r="C98" s="351" t="s">
        <v>948</v>
      </c>
      <c r="D98" s="351"/>
      <c r="E98" s="351"/>
      <c r="F98" s="347">
        <v>1</v>
      </c>
      <c r="G98" s="347">
        <v>1</v>
      </c>
      <c r="H98" s="352" t="s">
        <v>845</v>
      </c>
      <c r="I98" s="358">
        <v>1000</v>
      </c>
      <c r="J98" s="354" t="s">
        <v>846</v>
      </c>
      <c r="K98" s="340">
        <v>38</v>
      </c>
      <c r="L98" s="340">
        <v>34</v>
      </c>
      <c r="M98" s="340">
        <v>63.599999999999994</v>
      </c>
      <c r="N98" s="340">
        <v>70.8</v>
      </c>
      <c r="O98" s="340">
        <v>0</v>
      </c>
      <c r="P98" s="341">
        <v>80</v>
      </c>
      <c r="Q98" s="344">
        <v>550</v>
      </c>
      <c r="R98" s="343">
        <f t="shared" si="9"/>
        <v>44000</v>
      </c>
      <c r="S98" s="344">
        <f t="shared" si="10"/>
        <v>24</v>
      </c>
      <c r="T98" s="345">
        <f t="shared" si="14"/>
        <v>13200</v>
      </c>
      <c r="U98" s="344">
        <f t="shared" si="11"/>
        <v>24</v>
      </c>
      <c r="V98" s="345">
        <f t="shared" si="15"/>
        <v>13200</v>
      </c>
      <c r="W98" s="344">
        <f t="shared" si="12"/>
        <v>24</v>
      </c>
      <c r="X98" s="346">
        <f t="shared" si="16"/>
        <v>13200</v>
      </c>
      <c r="Y98" s="344">
        <f t="shared" si="13"/>
        <v>8</v>
      </c>
      <c r="Z98" s="345">
        <f t="shared" si="17"/>
        <v>4400</v>
      </c>
      <c r="AA98" s="347"/>
    </row>
    <row r="99" spans="1:27" s="348" customFormat="1" ht="18.75">
      <c r="A99" s="334">
        <v>95</v>
      </c>
      <c r="B99" s="350">
        <v>793755</v>
      </c>
      <c r="C99" s="351" t="s">
        <v>949</v>
      </c>
      <c r="D99" s="351"/>
      <c r="E99" s="351"/>
      <c r="F99" s="347">
        <v>1</v>
      </c>
      <c r="G99" s="347">
        <v>1</v>
      </c>
      <c r="H99" s="352" t="s">
        <v>950</v>
      </c>
      <c r="I99" s="358">
        <v>1</v>
      </c>
      <c r="J99" s="354" t="s">
        <v>356</v>
      </c>
      <c r="K99" s="340">
        <v>184</v>
      </c>
      <c r="L99" s="340">
        <v>96</v>
      </c>
      <c r="M99" s="340">
        <v>138</v>
      </c>
      <c r="N99" s="340">
        <v>150</v>
      </c>
      <c r="O99" s="340">
        <v>77</v>
      </c>
      <c r="P99" s="341">
        <v>150</v>
      </c>
      <c r="Q99" s="344">
        <v>13.5</v>
      </c>
      <c r="R99" s="343">
        <f t="shared" si="9"/>
        <v>2025</v>
      </c>
      <c r="S99" s="344">
        <f t="shared" si="10"/>
        <v>45</v>
      </c>
      <c r="T99" s="345">
        <f t="shared" si="14"/>
        <v>607.5</v>
      </c>
      <c r="U99" s="344">
        <f t="shared" si="11"/>
        <v>45</v>
      </c>
      <c r="V99" s="345">
        <f t="shared" si="15"/>
        <v>607.5</v>
      </c>
      <c r="W99" s="344">
        <f t="shared" si="12"/>
        <v>45</v>
      </c>
      <c r="X99" s="346">
        <f t="shared" si="16"/>
        <v>607.5</v>
      </c>
      <c r="Y99" s="344">
        <f t="shared" si="13"/>
        <v>15</v>
      </c>
      <c r="Z99" s="345">
        <f t="shared" si="17"/>
        <v>202.5</v>
      </c>
      <c r="AA99" s="347"/>
    </row>
    <row r="100" spans="1:27" s="348" customFormat="1" ht="18.75">
      <c r="A100" s="349">
        <v>96</v>
      </c>
      <c r="B100" s="350">
        <v>553343</v>
      </c>
      <c r="C100" s="351" t="s">
        <v>951</v>
      </c>
      <c r="D100" s="351"/>
      <c r="E100" s="351"/>
      <c r="F100" s="347">
        <v>1</v>
      </c>
      <c r="G100" s="347">
        <v>1</v>
      </c>
      <c r="H100" s="352" t="s">
        <v>840</v>
      </c>
      <c r="I100" s="358">
        <v>1</v>
      </c>
      <c r="J100" s="354" t="s">
        <v>293</v>
      </c>
      <c r="K100" s="340">
        <v>1639</v>
      </c>
      <c r="L100" s="340">
        <v>845</v>
      </c>
      <c r="M100" s="340">
        <v>600</v>
      </c>
      <c r="N100" s="340">
        <v>500</v>
      </c>
      <c r="O100" s="340">
        <v>100</v>
      </c>
      <c r="P100" s="341">
        <v>600</v>
      </c>
      <c r="Q100" s="344">
        <v>25</v>
      </c>
      <c r="R100" s="343">
        <f t="shared" si="9"/>
        <v>15000</v>
      </c>
      <c r="S100" s="344">
        <f t="shared" si="10"/>
        <v>180</v>
      </c>
      <c r="T100" s="345">
        <f t="shared" si="14"/>
        <v>4500</v>
      </c>
      <c r="U100" s="344">
        <f t="shared" si="11"/>
        <v>180</v>
      </c>
      <c r="V100" s="345">
        <f t="shared" si="15"/>
        <v>4500</v>
      </c>
      <c r="W100" s="344">
        <f t="shared" si="12"/>
        <v>180</v>
      </c>
      <c r="X100" s="346">
        <f t="shared" si="16"/>
        <v>4500</v>
      </c>
      <c r="Y100" s="344">
        <f t="shared" si="13"/>
        <v>60</v>
      </c>
      <c r="Z100" s="345">
        <f t="shared" si="17"/>
        <v>1500</v>
      </c>
      <c r="AA100" s="347"/>
    </row>
    <row r="101" spans="1:27" s="348" customFormat="1" ht="18.75">
      <c r="A101" s="334">
        <v>97</v>
      </c>
      <c r="B101" s="350">
        <v>412851</v>
      </c>
      <c r="C101" s="351" t="s">
        <v>952</v>
      </c>
      <c r="D101" s="351"/>
      <c r="E101" s="351"/>
      <c r="F101" s="347">
        <v>1</v>
      </c>
      <c r="G101" s="347">
        <v>1</v>
      </c>
      <c r="H101" s="352" t="s">
        <v>845</v>
      </c>
      <c r="I101" s="358">
        <v>100</v>
      </c>
      <c r="J101" s="354" t="s">
        <v>846</v>
      </c>
      <c r="K101" s="340">
        <v>249</v>
      </c>
      <c r="L101" s="340">
        <v>277</v>
      </c>
      <c r="M101" s="340">
        <v>303.60000000000002</v>
      </c>
      <c r="N101" s="340">
        <v>320</v>
      </c>
      <c r="O101" s="340">
        <v>20</v>
      </c>
      <c r="P101" s="341">
        <v>300</v>
      </c>
      <c r="Q101" s="344">
        <v>54</v>
      </c>
      <c r="R101" s="343">
        <f t="shared" si="9"/>
        <v>16200</v>
      </c>
      <c r="S101" s="344">
        <f t="shared" si="10"/>
        <v>90</v>
      </c>
      <c r="T101" s="345">
        <f t="shared" si="14"/>
        <v>4860</v>
      </c>
      <c r="U101" s="344">
        <f t="shared" si="11"/>
        <v>90</v>
      </c>
      <c r="V101" s="345">
        <f t="shared" si="15"/>
        <v>4860</v>
      </c>
      <c r="W101" s="344">
        <f t="shared" si="12"/>
        <v>90</v>
      </c>
      <c r="X101" s="346">
        <f t="shared" si="16"/>
        <v>4860</v>
      </c>
      <c r="Y101" s="344">
        <f t="shared" si="13"/>
        <v>30</v>
      </c>
      <c r="Z101" s="345">
        <f t="shared" si="17"/>
        <v>1620</v>
      </c>
      <c r="AA101" s="347"/>
    </row>
    <row r="102" spans="1:27" s="348" customFormat="1" ht="18.75">
      <c r="A102" s="349">
        <v>98</v>
      </c>
      <c r="B102" s="350">
        <v>764406</v>
      </c>
      <c r="C102" s="351" t="s">
        <v>953</v>
      </c>
      <c r="D102" s="351"/>
      <c r="E102" s="351"/>
      <c r="F102" s="347">
        <v>1</v>
      </c>
      <c r="G102" s="347">
        <v>1</v>
      </c>
      <c r="H102" s="352" t="s">
        <v>840</v>
      </c>
      <c r="I102" s="358">
        <v>5</v>
      </c>
      <c r="J102" s="354" t="s">
        <v>849</v>
      </c>
      <c r="K102" s="340">
        <v>33</v>
      </c>
      <c r="L102" s="340">
        <v>170</v>
      </c>
      <c r="M102" s="340">
        <v>66</v>
      </c>
      <c r="N102" s="340">
        <v>130</v>
      </c>
      <c r="O102" s="340">
        <v>125</v>
      </c>
      <c r="P102" s="341">
        <v>100</v>
      </c>
      <c r="Q102" s="344">
        <v>147.49290909090911</v>
      </c>
      <c r="R102" s="343">
        <f t="shared" si="9"/>
        <v>14749.290909090911</v>
      </c>
      <c r="S102" s="344">
        <f t="shared" si="10"/>
        <v>30</v>
      </c>
      <c r="T102" s="345">
        <f t="shared" si="14"/>
        <v>4424.7872727272734</v>
      </c>
      <c r="U102" s="344">
        <f t="shared" si="11"/>
        <v>30</v>
      </c>
      <c r="V102" s="345">
        <f t="shared" si="15"/>
        <v>4424.7872727272734</v>
      </c>
      <c r="W102" s="344">
        <f t="shared" si="12"/>
        <v>30</v>
      </c>
      <c r="X102" s="346">
        <f t="shared" si="16"/>
        <v>4424.7872727272734</v>
      </c>
      <c r="Y102" s="344">
        <f t="shared" si="13"/>
        <v>10</v>
      </c>
      <c r="Z102" s="345">
        <f t="shared" si="17"/>
        <v>1474.929090909091</v>
      </c>
      <c r="AA102" s="347"/>
    </row>
    <row r="103" spans="1:27" s="348" customFormat="1" ht="18.75">
      <c r="A103" s="349">
        <v>99</v>
      </c>
      <c r="B103" s="350">
        <v>285530</v>
      </c>
      <c r="C103" s="351" t="s">
        <v>954</v>
      </c>
      <c r="D103" s="351"/>
      <c r="E103" s="351"/>
      <c r="F103" s="347">
        <v>1</v>
      </c>
      <c r="G103" s="347">
        <v>1</v>
      </c>
      <c r="H103" s="352" t="s">
        <v>845</v>
      </c>
      <c r="I103" s="358">
        <v>70</v>
      </c>
      <c r="J103" s="354" t="s">
        <v>846</v>
      </c>
      <c r="K103" s="340">
        <v>246</v>
      </c>
      <c r="L103" s="340">
        <v>86</v>
      </c>
      <c r="M103" s="340">
        <v>69.599999999999994</v>
      </c>
      <c r="N103" s="340">
        <v>60</v>
      </c>
      <c r="O103" s="340">
        <v>42</v>
      </c>
      <c r="P103" s="341">
        <v>80</v>
      </c>
      <c r="Q103" s="344">
        <v>850</v>
      </c>
      <c r="R103" s="343">
        <f t="shared" si="9"/>
        <v>68000</v>
      </c>
      <c r="S103" s="344">
        <f t="shared" si="10"/>
        <v>24</v>
      </c>
      <c r="T103" s="345">
        <f t="shared" si="14"/>
        <v>20400</v>
      </c>
      <c r="U103" s="344">
        <f t="shared" si="11"/>
        <v>24</v>
      </c>
      <c r="V103" s="345">
        <f t="shared" si="15"/>
        <v>20400</v>
      </c>
      <c r="W103" s="344">
        <f t="shared" si="12"/>
        <v>24</v>
      </c>
      <c r="X103" s="346">
        <f t="shared" si="16"/>
        <v>20400</v>
      </c>
      <c r="Y103" s="344">
        <f t="shared" si="13"/>
        <v>8</v>
      </c>
      <c r="Z103" s="345">
        <f t="shared" si="17"/>
        <v>6800</v>
      </c>
      <c r="AA103" s="347"/>
    </row>
    <row r="104" spans="1:27" s="348" customFormat="1" ht="18.75">
      <c r="A104" s="334">
        <v>100</v>
      </c>
      <c r="B104" s="350">
        <v>553963</v>
      </c>
      <c r="C104" s="351" t="s">
        <v>955</v>
      </c>
      <c r="D104" s="351"/>
      <c r="E104" s="351"/>
      <c r="F104" s="347">
        <v>1</v>
      </c>
      <c r="G104" s="347">
        <v>1</v>
      </c>
      <c r="H104" s="352" t="s">
        <v>840</v>
      </c>
      <c r="I104" s="358">
        <v>1</v>
      </c>
      <c r="J104" s="354" t="s">
        <v>849</v>
      </c>
      <c r="K104" s="340">
        <v>11400</v>
      </c>
      <c r="L104" s="340">
        <v>7750</v>
      </c>
      <c r="M104" s="340">
        <v>8460</v>
      </c>
      <c r="N104" s="340">
        <v>8500</v>
      </c>
      <c r="O104" s="340">
        <v>2150</v>
      </c>
      <c r="P104" s="341">
        <v>8000</v>
      </c>
      <c r="Q104" s="344">
        <v>26.75</v>
      </c>
      <c r="R104" s="343">
        <f t="shared" si="9"/>
        <v>214000</v>
      </c>
      <c r="S104" s="344">
        <f t="shared" si="10"/>
        <v>2400</v>
      </c>
      <c r="T104" s="345">
        <f t="shared" si="14"/>
        <v>64200</v>
      </c>
      <c r="U104" s="344">
        <f t="shared" si="11"/>
        <v>2400</v>
      </c>
      <c r="V104" s="345">
        <f t="shared" si="15"/>
        <v>64200</v>
      </c>
      <c r="W104" s="344">
        <f t="shared" si="12"/>
        <v>2400</v>
      </c>
      <c r="X104" s="346">
        <f t="shared" si="16"/>
        <v>64200</v>
      </c>
      <c r="Y104" s="344">
        <f t="shared" si="13"/>
        <v>800</v>
      </c>
      <c r="Z104" s="345">
        <f t="shared" si="17"/>
        <v>21400</v>
      </c>
      <c r="AA104" s="347"/>
    </row>
    <row r="105" spans="1:27" s="348" customFormat="1" ht="18.75">
      <c r="A105" s="334">
        <v>101</v>
      </c>
      <c r="B105" s="350">
        <v>286622</v>
      </c>
      <c r="C105" s="351" t="s">
        <v>956</v>
      </c>
      <c r="D105" s="351"/>
      <c r="E105" s="351"/>
      <c r="F105" s="347">
        <v>1</v>
      </c>
      <c r="G105" s="347">
        <v>1</v>
      </c>
      <c r="H105" s="352" t="s">
        <v>875</v>
      </c>
      <c r="I105" s="358">
        <v>100</v>
      </c>
      <c r="J105" s="354" t="s">
        <v>846</v>
      </c>
      <c r="K105" s="340">
        <v>29</v>
      </c>
      <c r="L105" s="340">
        <v>91</v>
      </c>
      <c r="M105" s="340">
        <v>97.199999999999989</v>
      </c>
      <c r="N105" s="340">
        <v>120</v>
      </c>
      <c r="O105" s="340">
        <v>78</v>
      </c>
      <c r="P105" s="341">
        <v>80</v>
      </c>
      <c r="Q105" s="344">
        <v>170</v>
      </c>
      <c r="R105" s="343">
        <f t="shared" si="9"/>
        <v>13600</v>
      </c>
      <c r="S105" s="344">
        <f t="shared" si="10"/>
        <v>24</v>
      </c>
      <c r="T105" s="345">
        <f t="shared" si="14"/>
        <v>4080</v>
      </c>
      <c r="U105" s="344">
        <f t="shared" si="11"/>
        <v>24</v>
      </c>
      <c r="V105" s="345">
        <f t="shared" si="15"/>
        <v>4080</v>
      </c>
      <c r="W105" s="344">
        <f t="shared" si="12"/>
        <v>24</v>
      </c>
      <c r="X105" s="346">
        <f t="shared" si="16"/>
        <v>4080</v>
      </c>
      <c r="Y105" s="344">
        <f t="shared" si="13"/>
        <v>8</v>
      </c>
      <c r="Z105" s="345">
        <f t="shared" si="17"/>
        <v>1360</v>
      </c>
      <c r="AA105" s="347"/>
    </row>
    <row r="106" spans="1:27" s="348" customFormat="1" ht="18.75">
      <c r="A106" s="349">
        <v>102</v>
      </c>
      <c r="B106" s="350">
        <v>824070</v>
      </c>
      <c r="C106" s="351" t="s">
        <v>957</v>
      </c>
      <c r="D106" s="351"/>
      <c r="E106" s="351"/>
      <c r="F106" s="347">
        <v>1</v>
      </c>
      <c r="G106" s="347">
        <v>1</v>
      </c>
      <c r="H106" s="352" t="s">
        <v>905</v>
      </c>
      <c r="I106" s="358">
        <v>1</v>
      </c>
      <c r="J106" s="354" t="s">
        <v>356</v>
      </c>
      <c r="K106" s="340">
        <v>1785</v>
      </c>
      <c r="L106" s="340">
        <v>1316</v>
      </c>
      <c r="M106" s="340">
        <v>1372.8000000000002</v>
      </c>
      <c r="N106" s="340">
        <v>1500</v>
      </c>
      <c r="O106" s="340">
        <v>0</v>
      </c>
      <c r="P106" s="341">
        <v>1500</v>
      </c>
      <c r="Q106" s="344">
        <v>9</v>
      </c>
      <c r="R106" s="343">
        <f t="shared" si="9"/>
        <v>13500</v>
      </c>
      <c r="S106" s="344">
        <f t="shared" si="10"/>
        <v>450</v>
      </c>
      <c r="T106" s="345">
        <f t="shared" si="14"/>
        <v>4050</v>
      </c>
      <c r="U106" s="344">
        <f t="shared" si="11"/>
        <v>450</v>
      </c>
      <c r="V106" s="345">
        <f t="shared" si="15"/>
        <v>4050</v>
      </c>
      <c r="W106" s="344">
        <f t="shared" si="12"/>
        <v>450</v>
      </c>
      <c r="X106" s="346">
        <f t="shared" si="16"/>
        <v>4050</v>
      </c>
      <c r="Y106" s="344">
        <f t="shared" si="13"/>
        <v>150</v>
      </c>
      <c r="Z106" s="345">
        <f t="shared" si="17"/>
        <v>1350</v>
      </c>
      <c r="AA106" s="347"/>
    </row>
    <row r="107" spans="1:27" s="348" customFormat="1" ht="18.75">
      <c r="A107" s="334">
        <v>103</v>
      </c>
      <c r="B107" s="350">
        <v>414948</v>
      </c>
      <c r="C107" s="351" t="s">
        <v>958</v>
      </c>
      <c r="D107" s="351"/>
      <c r="E107" s="351"/>
      <c r="F107" s="347">
        <v>1</v>
      </c>
      <c r="G107" s="347">
        <v>1</v>
      </c>
      <c r="H107" s="352" t="s">
        <v>845</v>
      </c>
      <c r="I107" s="358">
        <v>500</v>
      </c>
      <c r="J107" s="354" t="s">
        <v>846</v>
      </c>
      <c r="K107" s="340">
        <v>76</v>
      </c>
      <c r="L107" s="340">
        <v>86</v>
      </c>
      <c r="M107" s="340">
        <v>93.6</v>
      </c>
      <c r="N107" s="340">
        <v>100</v>
      </c>
      <c r="O107" s="340">
        <v>14</v>
      </c>
      <c r="P107" s="341">
        <v>100</v>
      </c>
      <c r="Q107" s="344">
        <v>450</v>
      </c>
      <c r="R107" s="343">
        <f t="shared" si="9"/>
        <v>45000</v>
      </c>
      <c r="S107" s="344">
        <f t="shared" si="10"/>
        <v>30</v>
      </c>
      <c r="T107" s="345">
        <f t="shared" si="14"/>
        <v>13500</v>
      </c>
      <c r="U107" s="344">
        <f t="shared" si="11"/>
        <v>30</v>
      </c>
      <c r="V107" s="345">
        <f t="shared" si="15"/>
        <v>13500</v>
      </c>
      <c r="W107" s="344">
        <f t="shared" si="12"/>
        <v>30</v>
      </c>
      <c r="X107" s="346">
        <f t="shared" si="16"/>
        <v>13500</v>
      </c>
      <c r="Y107" s="344">
        <f t="shared" si="13"/>
        <v>10</v>
      </c>
      <c r="Z107" s="345">
        <f t="shared" si="17"/>
        <v>4500</v>
      </c>
      <c r="AA107" s="347"/>
    </row>
    <row r="108" spans="1:27" s="348" customFormat="1" ht="18.75">
      <c r="A108" s="349">
        <v>104</v>
      </c>
      <c r="B108" s="350">
        <v>106908</v>
      </c>
      <c r="C108" s="351" t="s">
        <v>959</v>
      </c>
      <c r="D108" s="351"/>
      <c r="E108" s="351"/>
      <c r="F108" s="347">
        <v>1</v>
      </c>
      <c r="G108" s="347">
        <v>1</v>
      </c>
      <c r="H108" s="352" t="s">
        <v>845</v>
      </c>
      <c r="I108" s="358">
        <v>100</v>
      </c>
      <c r="J108" s="354" t="s">
        <v>846</v>
      </c>
      <c r="K108" s="340">
        <v>556</v>
      </c>
      <c r="L108" s="340">
        <v>588</v>
      </c>
      <c r="M108" s="340">
        <v>506.40000000000003</v>
      </c>
      <c r="N108" s="340">
        <v>600</v>
      </c>
      <c r="O108" s="340">
        <v>97</v>
      </c>
      <c r="P108" s="341">
        <v>600</v>
      </c>
      <c r="Q108" s="344">
        <v>204.37000000000003</v>
      </c>
      <c r="R108" s="343">
        <f t="shared" si="9"/>
        <v>122622.00000000001</v>
      </c>
      <c r="S108" s="344">
        <f t="shared" si="10"/>
        <v>180</v>
      </c>
      <c r="T108" s="345">
        <f t="shared" si="14"/>
        <v>36786.600000000006</v>
      </c>
      <c r="U108" s="344">
        <f t="shared" si="11"/>
        <v>180</v>
      </c>
      <c r="V108" s="345">
        <f t="shared" si="15"/>
        <v>36786.600000000006</v>
      </c>
      <c r="W108" s="344">
        <f t="shared" si="12"/>
        <v>180</v>
      </c>
      <c r="X108" s="346">
        <f t="shared" si="16"/>
        <v>36786.600000000006</v>
      </c>
      <c r="Y108" s="344">
        <f t="shared" si="13"/>
        <v>60</v>
      </c>
      <c r="Z108" s="345">
        <f t="shared" si="17"/>
        <v>12262.200000000003</v>
      </c>
      <c r="AA108" s="347"/>
    </row>
    <row r="109" spans="1:27" s="348" customFormat="1" ht="18.75">
      <c r="A109" s="349">
        <v>105</v>
      </c>
      <c r="B109" s="350"/>
      <c r="C109" s="336" t="s">
        <v>960</v>
      </c>
      <c r="D109" s="337"/>
      <c r="E109" s="337"/>
      <c r="F109" s="347">
        <v>1</v>
      </c>
      <c r="G109" s="347">
        <v>1</v>
      </c>
      <c r="H109" s="352" t="s">
        <v>875</v>
      </c>
      <c r="I109" s="358">
        <v>250</v>
      </c>
      <c r="J109" s="354" t="s">
        <v>846</v>
      </c>
      <c r="K109" s="340">
        <v>4</v>
      </c>
      <c r="L109" s="340">
        <v>24</v>
      </c>
      <c r="M109" s="340">
        <v>19.200000000000003</v>
      </c>
      <c r="N109" s="340">
        <v>25</v>
      </c>
      <c r="O109" s="340">
        <v>4</v>
      </c>
      <c r="P109" s="341">
        <v>25</v>
      </c>
      <c r="Q109" s="344">
        <v>212.5</v>
      </c>
      <c r="R109" s="343">
        <f t="shared" si="9"/>
        <v>5312.5</v>
      </c>
      <c r="S109" s="344">
        <v>8</v>
      </c>
      <c r="T109" s="345">
        <f t="shared" si="14"/>
        <v>1700</v>
      </c>
      <c r="U109" s="344">
        <v>8</v>
      </c>
      <c r="V109" s="345">
        <f t="shared" si="15"/>
        <v>1700</v>
      </c>
      <c r="W109" s="344">
        <v>8</v>
      </c>
      <c r="X109" s="346">
        <f t="shared" si="16"/>
        <v>1700</v>
      </c>
      <c r="Y109" s="344">
        <v>1</v>
      </c>
      <c r="Z109" s="345">
        <f t="shared" si="17"/>
        <v>212.5</v>
      </c>
      <c r="AA109" s="347"/>
    </row>
    <row r="110" spans="1:27" s="348" customFormat="1" ht="18.75">
      <c r="A110" s="334">
        <v>106</v>
      </c>
      <c r="B110" s="350">
        <v>497270</v>
      </c>
      <c r="C110" s="351" t="s">
        <v>961</v>
      </c>
      <c r="D110" s="351"/>
      <c r="E110" s="351"/>
      <c r="F110" s="347">
        <v>1</v>
      </c>
      <c r="G110" s="347">
        <v>1</v>
      </c>
      <c r="H110" s="352" t="s">
        <v>905</v>
      </c>
      <c r="I110" s="358">
        <v>1</v>
      </c>
      <c r="J110" s="354" t="s">
        <v>356</v>
      </c>
      <c r="K110" s="340">
        <v>5486</v>
      </c>
      <c r="L110" s="340">
        <v>3561</v>
      </c>
      <c r="M110" s="340">
        <v>3859.2000000000003</v>
      </c>
      <c r="N110" s="340">
        <v>4000</v>
      </c>
      <c r="O110" s="340">
        <v>876</v>
      </c>
      <c r="P110" s="341">
        <v>4000</v>
      </c>
      <c r="Q110" s="344">
        <v>6</v>
      </c>
      <c r="R110" s="343">
        <f t="shared" si="9"/>
        <v>24000</v>
      </c>
      <c r="S110" s="344">
        <f t="shared" si="10"/>
        <v>1200</v>
      </c>
      <c r="T110" s="345">
        <f t="shared" si="14"/>
        <v>7200</v>
      </c>
      <c r="U110" s="344">
        <f t="shared" si="11"/>
        <v>1200</v>
      </c>
      <c r="V110" s="345">
        <f t="shared" si="15"/>
        <v>7200</v>
      </c>
      <c r="W110" s="344">
        <f t="shared" si="12"/>
        <v>1200</v>
      </c>
      <c r="X110" s="346">
        <f t="shared" si="16"/>
        <v>7200</v>
      </c>
      <c r="Y110" s="344">
        <f t="shared" si="13"/>
        <v>400</v>
      </c>
      <c r="Z110" s="345">
        <f t="shared" si="17"/>
        <v>2400</v>
      </c>
      <c r="AA110" s="347"/>
    </row>
    <row r="111" spans="1:27" s="348" customFormat="1" ht="18.75">
      <c r="A111" s="334">
        <v>107</v>
      </c>
      <c r="B111" s="350">
        <v>384453</v>
      </c>
      <c r="C111" s="351" t="s">
        <v>962</v>
      </c>
      <c r="D111" s="351"/>
      <c r="E111" s="351"/>
      <c r="F111" s="347">
        <v>1</v>
      </c>
      <c r="G111" s="347">
        <v>1</v>
      </c>
      <c r="H111" s="352" t="s">
        <v>907</v>
      </c>
      <c r="I111" s="358">
        <v>6</v>
      </c>
      <c r="J111" s="354" t="s">
        <v>846</v>
      </c>
      <c r="K111" s="340">
        <v>562</v>
      </c>
      <c r="L111" s="340">
        <v>470</v>
      </c>
      <c r="M111" s="340">
        <v>459.59999999999997</v>
      </c>
      <c r="N111" s="340">
        <v>450</v>
      </c>
      <c r="O111" s="340">
        <v>308</v>
      </c>
      <c r="P111" s="341">
        <v>400</v>
      </c>
      <c r="Q111" s="344">
        <v>8.636814621409922</v>
      </c>
      <c r="R111" s="343">
        <f t="shared" si="9"/>
        <v>3454.7258485639686</v>
      </c>
      <c r="S111" s="344">
        <f t="shared" si="10"/>
        <v>120</v>
      </c>
      <c r="T111" s="345">
        <f t="shared" si="14"/>
        <v>1036.4177545691907</v>
      </c>
      <c r="U111" s="344">
        <f t="shared" si="11"/>
        <v>120</v>
      </c>
      <c r="V111" s="345">
        <f t="shared" si="15"/>
        <v>1036.4177545691907</v>
      </c>
      <c r="W111" s="344">
        <f t="shared" si="12"/>
        <v>120</v>
      </c>
      <c r="X111" s="346">
        <f t="shared" si="16"/>
        <v>1036.4177545691907</v>
      </c>
      <c r="Y111" s="344">
        <f t="shared" si="13"/>
        <v>40</v>
      </c>
      <c r="Z111" s="345">
        <f t="shared" si="17"/>
        <v>345.47258485639691</v>
      </c>
      <c r="AA111" s="347"/>
    </row>
    <row r="112" spans="1:27" s="348" customFormat="1" ht="18.75">
      <c r="A112" s="349">
        <v>108</v>
      </c>
      <c r="B112" s="350">
        <v>767115</v>
      </c>
      <c r="C112" s="336" t="s">
        <v>963</v>
      </c>
      <c r="D112" s="337"/>
      <c r="E112" s="337"/>
      <c r="F112" s="347">
        <v>1</v>
      </c>
      <c r="G112" s="347">
        <v>1</v>
      </c>
      <c r="H112" s="352" t="s">
        <v>840</v>
      </c>
      <c r="I112" s="358">
        <v>1</v>
      </c>
      <c r="J112" s="354" t="s">
        <v>841</v>
      </c>
      <c r="K112" s="340">
        <v>3000</v>
      </c>
      <c r="L112" s="340">
        <v>1700</v>
      </c>
      <c r="M112" s="340">
        <v>1680</v>
      </c>
      <c r="N112" s="340">
        <v>1660</v>
      </c>
      <c r="O112" s="340">
        <v>0</v>
      </c>
      <c r="P112" s="341">
        <v>1750</v>
      </c>
      <c r="Q112" s="344">
        <v>16.43</v>
      </c>
      <c r="R112" s="343">
        <f t="shared" si="9"/>
        <v>28752.5</v>
      </c>
      <c r="S112" s="344">
        <f t="shared" si="10"/>
        <v>525</v>
      </c>
      <c r="T112" s="345">
        <f t="shared" si="14"/>
        <v>8625.75</v>
      </c>
      <c r="U112" s="344">
        <f t="shared" si="11"/>
        <v>525</v>
      </c>
      <c r="V112" s="345">
        <f t="shared" si="15"/>
        <v>8625.75</v>
      </c>
      <c r="W112" s="344">
        <f t="shared" si="12"/>
        <v>525</v>
      </c>
      <c r="X112" s="346">
        <f t="shared" si="16"/>
        <v>8625.75</v>
      </c>
      <c r="Y112" s="344">
        <f t="shared" si="13"/>
        <v>175</v>
      </c>
      <c r="Z112" s="345"/>
      <c r="AA112" s="347"/>
    </row>
    <row r="113" spans="1:27" s="348" customFormat="1" ht="18.75">
      <c r="A113" s="334">
        <v>109</v>
      </c>
      <c r="B113" s="350">
        <v>290184</v>
      </c>
      <c r="C113" s="351" t="s">
        <v>964</v>
      </c>
      <c r="D113" s="351"/>
      <c r="E113" s="351"/>
      <c r="F113" s="347">
        <v>1</v>
      </c>
      <c r="G113" s="347">
        <v>1</v>
      </c>
      <c r="H113" s="352" t="s">
        <v>845</v>
      </c>
      <c r="I113" s="358">
        <v>500</v>
      </c>
      <c r="J113" s="354" t="s">
        <v>846</v>
      </c>
      <c r="K113" s="340">
        <v>84</v>
      </c>
      <c r="L113" s="340">
        <v>111</v>
      </c>
      <c r="M113" s="340">
        <v>111.60000000000001</v>
      </c>
      <c r="N113" s="340">
        <v>150</v>
      </c>
      <c r="O113" s="340">
        <v>0</v>
      </c>
      <c r="P113" s="341">
        <v>200</v>
      </c>
      <c r="Q113" s="344">
        <v>720</v>
      </c>
      <c r="R113" s="343">
        <f t="shared" si="9"/>
        <v>144000</v>
      </c>
      <c r="S113" s="344">
        <f t="shared" si="10"/>
        <v>60</v>
      </c>
      <c r="T113" s="345">
        <f t="shared" si="14"/>
        <v>43200</v>
      </c>
      <c r="U113" s="344">
        <f t="shared" si="11"/>
        <v>60</v>
      </c>
      <c r="V113" s="345">
        <f t="shared" si="15"/>
        <v>43200</v>
      </c>
      <c r="W113" s="344">
        <f t="shared" si="12"/>
        <v>60</v>
      </c>
      <c r="X113" s="346">
        <f t="shared" si="16"/>
        <v>43200</v>
      </c>
      <c r="Y113" s="344">
        <f t="shared" si="13"/>
        <v>20</v>
      </c>
      <c r="Z113" s="345">
        <f t="shared" si="17"/>
        <v>14400</v>
      </c>
      <c r="AA113" s="347"/>
    </row>
    <row r="114" spans="1:27" s="348" customFormat="1" ht="18.75">
      <c r="A114" s="349">
        <v>110</v>
      </c>
      <c r="B114" s="350">
        <v>290204</v>
      </c>
      <c r="C114" s="351" t="s">
        <v>965</v>
      </c>
      <c r="D114" s="351"/>
      <c r="E114" s="351"/>
      <c r="F114" s="347">
        <v>1</v>
      </c>
      <c r="G114" s="347">
        <v>1</v>
      </c>
      <c r="H114" s="352" t="s">
        <v>845</v>
      </c>
      <c r="I114" s="358">
        <v>100</v>
      </c>
      <c r="J114" s="354" t="s">
        <v>846</v>
      </c>
      <c r="K114" s="340">
        <v>127</v>
      </c>
      <c r="L114" s="340">
        <v>172</v>
      </c>
      <c r="M114" s="340">
        <v>139.19999999999999</v>
      </c>
      <c r="N114" s="340">
        <v>160</v>
      </c>
      <c r="O114" s="340">
        <v>12</v>
      </c>
      <c r="P114" s="341">
        <v>150</v>
      </c>
      <c r="Q114" s="344">
        <v>112</v>
      </c>
      <c r="R114" s="343">
        <f t="shared" si="9"/>
        <v>16800</v>
      </c>
      <c r="S114" s="344">
        <f t="shared" si="10"/>
        <v>45</v>
      </c>
      <c r="T114" s="345">
        <f t="shared" si="14"/>
        <v>5040</v>
      </c>
      <c r="U114" s="344">
        <f t="shared" si="11"/>
        <v>45</v>
      </c>
      <c r="V114" s="345">
        <f t="shared" si="15"/>
        <v>5040</v>
      </c>
      <c r="W114" s="344">
        <f t="shared" si="12"/>
        <v>45</v>
      </c>
      <c r="X114" s="346">
        <f t="shared" si="16"/>
        <v>5040</v>
      </c>
      <c r="Y114" s="344">
        <f t="shared" si="13"/>
        <v>15</v>
      </c>
      <c r="Z114" s="345">
        <f t="shared" si="17"/>
        <v>1680</v>
      </c>
      <c r="AA114" s="347"/>
    </row>
    <row r="115" spans="1:27" s="348" customFormat="1" ht="18.75">
      <c r="A115" s="349">
        <v>111</v>
      </c>
      <c r="B115" s="350">
        <v>515711</v>
      </c>
      <c r="C115" s="336" t="s">
        <v>966</v>
      </c>
      <c r="D115" s="337"/>
      <c r="E115" s="337"/>
      <c r="F115" s="347">
        <v>1</v>
      </c>
      <c r="G115" s="347">
        <v>1</v>
      </c>
      <c r="H115" s="352" t="s">
        <v>838</v>
      </c>
      <c r="I115" s="358">
        <v>1</v>
      </c>
      <c r="J115" s="354" t="s">
        <v>293</v>
      </c>
      <c r="K115" s="340">
        <v>304</v>
      </c>
      <c r="L115" s="340">
        <v>110</v>
      </c>
      <c r="M115" s="340">
        <v>168</v>
      </c>
      <c r="N115" s="340">
        <v>200</v>
      </c>
      <c r="O115" s="340">
        <v>0</v>
      </c>
      <c r="P115" s="341">
        <v>200</v>
      </c>
      <c r="Q115" s="344">
        <v>72</v>
      </c>
      <c r="R115" s="343">
        <f t="shared" si="9"/>
        <v>14400</v>
      </c>
      <c r="S115" s="344">
        <f t="shared" si="10"/>
        <v>60</v>
      </c>
      <c r="T115" s="345">
        <f t="shared" si="14"/>
        <v>4320</v>
      </c>
      <c r="U115" s="344">
        <f t="shared" si="11"/>
        <v>60</v>
      </c>
      <c r="V115" s="345">
        <f t="shared" si="15"/>
        <v>4320</v>
      </c>
      <c r="W115" s="344">
        <f t="shared" si="12"/>
        <v>60</v>
      </c>
      <c r="X115" s="346">
        <f t="shared" si="16"/>
        <v>4320</v>
      </c>
      <c r="Y115" s="344">
        <f t="shared" si="13"/>
        <v>20</v>
      </c>
      <c r="Z115" s="345">
        <f t="shared" si="17"/>
        <v>1440</v>
      </c>
      <c r="AA115" s="347"/>
    </row>
    <row r="116" spans="1:27" s="348" customFormat="1" ht="18.75">
      <c r="A116" s="334">
        <v>112</v>
      </c>
      <c r="B116" s="350">
        <v>339054</v>
      </c>
      <c r="C116" s="351" t="s">
        <v>967</v>
      </c>
      <c r="D116" s="351"/>
      <c r="E116" s="351"/>
      <c r="F116" s="347">
        <v>1</v>
      </c>
      <c r="G116" s="347">
        <v>1</v>
      </c>
      <c r="H116" s="352" t="s">
        <v>845</v>
      </c>
      <c r="I116" s="358">
        <v>500</v>
      </c>
      <c r="J116" s="354" t="s">
        <v>846</v>
      </c>
      <c r="K116" s="340">
        <v>255</v>
      </c>
      <c r="L116" s="340">
        <v>254</v>
      </c>
      <c r="M116" s="340">
        <v>151.19999999999999</v>
      </c>
      <c r="N116" s="340">
        <v>200</v>
      </c>
      <c r="O116" s="340">
        <v>35</v>
      </c>
      <c r="P116" s="341">
        <v>250</v>
      </c>
      <c r="Q116" s="344">
        <v>145</v>
      </c>
      <c r="R116" s="343">
        <f t="shared" si="9"/>
        <v>36250</v>
      </c>
      <c r="S116" s="344">
        <f t="shared" si="10"/>
        <v>75</v>
      </c>
      <c r="T116" s="345">
        <f t="shared" si="14"/>
        <v>10875</v>
      </c>
      <c r="U116" s="344">
        <f t="shared" si="11"/>
        <v>75</v>
      </c>
      <c r="V116" s="345">
        <f t="shared" si="15"/>
        <v>10875</v>
      </c>
      <c r="W116" s="344">
        <f t="shared" si="12"/>
        <v>75</v>
      </c>
      <c r="X116" s="346">
        <f t="shared" si="16"/>
        <v>10875</v>
      </c>
      <c r="Y116" s="344">
        <f t="shared" si="13"/>
        <v>25</v>
      </c>
      <c r="Z116" s="345">
        <f t="shared" si="17"/>
        <v>3625</v>
      </c>
      <c r="AA116" s="347"/>
    </row>
    <row r="117" spans="1:27" s="348" customFormat="1" ht="18.75">
      <c r="A117" s="334">
        <v>113</v>
      </c>
      <c r="B117" s="350">
        <v>636547</v>
      </c>
      <c r="C117" s="351" t="s">
        <v>968</v>
      </c>
      <c r="D117" s="351"/>
      <c r="E117" s="351"/>
      <c r="F117" s="347">
        <v>1</v>
      </c>
      <c r="G117" s="347">
        <v>1</v>
      </c>
      <c r="H117" s="352" t="s">
        <v>859</v>
      </c>
      <c r="I117" s="358">
        <v>1</v>
      </c>
      <c r="J117" s="354" t="s">
        <v>293</v>
      </c>
      <c r="K117" s="340">
        <v>1146</v>
      </c>
      <c r="L117" s="340">
        <v>1726</v>
      </c>
      <c r="M117" s="340">
        <v>600</v>
      </c>
      <c r="N117" s="340">
        <v>600</v>
      </c>
      <c r="O117" s="340">
        <v>200</v>
      </c>
      <c r="P117" s="341">
        <v>800</v>
      </c>
      <c r="Q117" s="344">
        <v>8.5</v>
      </c>
      <c r="R117" s="343">
        <f t="shared" si="9"/>
        <v>6800</v>
      </c>
      <c r="S117" s="344">
        <f t="shared" si="10"/>
        <v>240</v>
      </c>
      <c r="T117" s="345">
        <f t="shared" si="14"/>
        <v>2040</v>
      </c>
      <c r="U117" s="344">
        <f t="shared" si="11"/>
        <v>240</v>
      </c>
      <c r="V117" s="345">
        <f t="shared" si="15"/>
        <v>2040</v>
      </c>
      <c r="W117" s="344">
        <f t="shared" si="12"/>
        <v>240</v>
      </c>
      <c r="X117" s="346">
        <f t="shared" si="16"/>
        <v>2040</v>
      </c>
      <c r="Y117" s="344">
        <f t="shared" si="13"/>
        <v>80</v>
      </c>
      <c r="Z117" s="345">
        <f t="shared" si="17"/>
        <v>680</v>
      </c>
      <c r="AA117" s="347"/>
    </row>
    <row r="118" spans="1:27" s="348" customFormat="1" ht="18.75">
      <c r="A118" s="349">
        <v>114</v>
      </c>
      <c r="B118" s="350">
        <v>296875</v>
      </c>
      <c r="C118" s="351" t="s">
        <v>969</v>
      </c>
      <c r="D118" s="351"/>
      <c r="E118" s="351"/>
      <c r="F118" s="347">
        <v>1</v>
      </c>
      <c r="G118" s="347">
        <v>1</v>
      </c>
      <c r="H118" s="352" t="s">
        <v>845</v>
      </c>
      <c r="I118" s="358">
        <v>500</v>
      </c>
      <c r="J118" s="354" t="s">
        <v>846</v>
      </c>
      <c r="K118" s="340">
        <v>139</v>
      </c>
      <c r="L118" s="340">
        <v>152</v>
      </c>
      <c r="M118" s="340">
        <v>103.19999999999999</v>
      </c>
      <c r="N118" s="340">
        <v>140</v>
      </c>
      <c r="O118" s="340">
        <v>51</v>
      </c>
      <c r="P118" s="341">
        <v>140</v>
      </c>
      <c r="Q118" s="344">
        <v>275</v>
      </c>
      <c r="R118" s="343">
        <f t="shared" si="9"/>
        <v>38500</v>
      </c>
      <c r="S118" s="344">
        <f t="shared" si="10"/>
        <v>42</v>
      </c>
      <c r="T118" s="345">
        <f t="shared" si="14"/>
        <v>11550</v>
      </c>
      <c r="U118" s="344">
        <f t="shared" si="11"/>
        <v>42</v>
      </c>
      <c r="V118" s="345">
        <f t="shared" si="15"/>
        <v>11550</v>
      </c>
      <c r="W118" s="344">
        <f t="shared" si="12"/>
        <v>42</v>
      </c>
      <c r="X118" s="346">
        <f t="shared" si="16"/>
        <v>11550</v>
      </c>
      <c r="Y118" s="344">
        <f t="shared" si="13"/>
        <v>14</v>
      </c>
      <c r="Z118" s="345">
        <f t="shared" si="17"/>
        <v>3850</v>
      </c>
      <c r="AA118" s="347"/>
    </row>
    <row r="119" spans="1:27" s="348" customFormat="1" ht="18.75">
      <c r="A119" s="334">
        <v>115</v>
      </c>
      <c r="B119" s="350"/>
      <c r="C119" s="336" t="s">
        <v>970</v>
      </c>
      <c r="D119" s="337"/>
      <c r="E119" s="337"/>
      <c r="F119" s="347">
        <v>2</v>
      </c>
      <c r="G119" s="347">
        <v>1</v>
      </c>
      <c r="H119" s="352" t="s">
        <v>971</v>
      </c>
      <c r="I119" s="358">
        <v>1</v>
      </c>
      <c r="J119" s="354" t="s">
        <v>972</v>
      </c>
      <c r="K119" s="340">
        <v>0</v>
      </c>
      <c r="L119" s="340">
        <v>9</v>
      </c>
      <c r="M119" s="340">
        <v>0</v>
      </c>
      <c r="N119" s="340">
        <v>10</v>
      </c>
      <c r="O119" s="340">
        <v>0</v>
      </c>
      <c r="P119" s="341">
        <v>10</v>
      </c>
      <c r="Q119" s="344">
        <v>300</v>
      </c>
      <c r="R119" s="343">
        <f t="shared" si="9"/>
        <v>3000</v>
      </c>
      <c r="S119" s="344">
        <f t="shared" si="10"/>
        <v>3</v>
      </c>
      <c r="T119" s="345">
        <f t="shared" si="14"/>
        <v>900</v>
      </c>
      <c r="U119" s="344">
        <f t="shared" si="11"/>
        <v>3</v>
      </c>
      <c r="V119" s="345">
        <f t="shared" si="15"/>
        <v>900</v>
      </c>
      <c r="W119" s="344">
        <f t="shared" si="12"/>
        <v>3</v>
      </c>
      <c r="X119" s="346">
        <f t="shared" si="16"/>
        <v>900</v>
      </c>
      <c r="Y119" s="344">
        <f t="shared" si="13"/>
        <v>1</v>
      </c>
      <c r="Z119" s="345">
        <f t="shared" si="17"/>
        <v>300</v>
      </c>
      <c r="AA119" s="347"/>
    </row>
    <row r="120" spans="1:27" s="348" customFormat="1" ht="18.75">
      <c r="A120" s="349">
        <v>116</v>
      </c>
      <c r="B120" s="350">
        <v>529396</v>
      </c>
      <c r="C120" s="351" t="s">
        <v>973</v>
      </c>
      <c r="D120" s="351"/>
      <c r="E120" s="351"/>
      <c r="F120" s="347">
        <v>1</v>
      </c>
      <c r="G120" s="347">
        <v>1</v>
      </c>
      <c r="H120" s="352" t="s">
        <v>835</v>
      </c>
      <c r="I120" s="353">
        <v>1</v>
      </c>
      <c r="J120" s="354" t="s">
        <v>290</v>
      </c>
      <c r="K120" s="340">
        <v>600</v>
      </c>
      <c r="L120" s="340">
        <v>340</v>
      </c>
      <c r="M120" s="340">
        <v>540</v>
      </c>
      <c r="N120" s="340">
        <v>800</v>
      </c>
      <c r="O120" s="340">
        <v>70</v>
      </c>
      <c r="P120" s="341">
        <v>800</v>
      </c>
      <c r="Q120" s="344">
        <v>23.5</v>
      </c>
      <c r="R120" s="343">
        <f t="shared" si="9"/>
        <v>18800</v>
      </c>
      <c r="S120" s="344">
        <f t="shared" si="10"/>
        <v>240</v>
      </c>
      <c r="T120" s="345">
        <f t="shared" si="14"/>
        <v>5640</v>
      </c>
      <c r="U120" s="344">
        <f t="shared" si="11"/>
        <v>240</v>
      </c>
      <c r="V120" s="345">
        <f t="shared" si="15"/>
        <v>5640</v>
      </c>
      <c r="W120" s="344">
        <f t="shared" si="12"/>
        <v>240</v>
      </c>
      <c r="X120" s="346">
        <f t="shared" si="16"/>
        <v>5640</v>
      </c>
      <c r="Y120" s="344">
        <f t="shared" si="13"/>
        <v>80</v>
      </c>
      <c r="Z120" s="345">
        <f t="shared" si="17"/>
        <v>1880</v>
      </c>
      <c r="AA120" s="347"/>
    </row>
    <row r="121" spans="1:27" s="348" customFormat="1" ht="18.75">
      <c r="A121" s="349">
        <v>117</v>
      </c>
      <c r="B121" s="350">
        <v>529233</v>
      </c>
      <c r="C121" s="351" t="s">
        <v>974</v>
      </c>
      <c r="D121" s="351"/>
      <c r="E121" s="351"/>
      <c r="F121" s="347">
        <v>1</v>
      </c>
      <c r="G121" s="347">
        <v>1</v>
      </c>
      <c r="H121" s="352" t="s">
        <v>835</v>
      </c>
      <c r="I121" s="353">
        <v>1</v>
      </c>
      <c r="J121" s="354" t="s">
        <v>290</v>
      </c>
      <c r="K121" s="340">
        <v>2510</v>
      </c>
      <c r="L121" s="340">
        <v>1480</v>
      </c>
      <c r="M121" s="340">
        <v>1224</v>
      </c>
      <c r="N121" s="340">
        <v>1500</v>
      </c>
      <c r="O121" s="340">
        <v>0</v>
      </c>
      <c r="P121" s="341">
        <v>1500</v>
      </c>
      <c r="Q121" s="344">
        <v>25</v>
      </c>
      <c r="R121" s="343">
        <f t="shared" si="9"/>
        <v>37500</v>
      </c>
      <c r="S121" s="344">
        <f t="shared" si="10"/>
        <v>450</v>
      </c>
      <c r="T121" s="345">
        <f t="shared" si="14"/>
        <v>11250</v>
      </c>
      <c r="U121" s="344">
        <f t="shared" si="11"/>
        <v>450</v>
      </c>
      <c r="V121" s="345">
        <f t="shared" si="15"/>
        <v>11250</v>
      </c>
      <c r="W121" s="344">
        <f t="shared" si="12"/>
        <v>450</v>
      </c>
      <c r="X121" s="346">
        <f t="shared" si="16"/>
        <v>11250</v>
      </c>
      <c r="Y121" s="344">
        <f t="shared" si="13"/>
        <v>150</v>
      </c>
      <c r="Z121" s="345">
        <f t="shared" si="17"/>
        <v>3750</v>
      </c>
      <c r="AA121" s="347"/>
    </row>
    <row r="122" spans="1:27" s="348" customFormat="1" ht="18.75">
      <c r="A122" s="334">
        <v>118</v>
      </c>
      <c r="B122" s="350">
        <v>529214</v>
      </c>
      <c r="C122" s="351" t="s">
        <v>975</v>
      </c>
      <c r="D122" s="351"/>
      <c r="E122" s="351"/>
      <c r="F122" s="347">
        <v>1</v>
      </c>
      <c r="G122" s="347">
        <v>1</v>
      </c>
      <c r="H122" s="352" t="s">
        <v>835</v>
      </c>
      <c r="I122" s="353">
        <v>1</v>
      </c>
      <c r="J122" s="354" t="s">
        <v>290</v>
      </c>
      <c r="K122" s="340">
        <v>3819</v>
      </c>
      <c r="L122" s="340">
        <v>3160</v>
      </c>
      <c r="M122" s="340">
        <v>3456</v>
      </c>
      <c r="N122" s="340">
        <v>3500</v>
      </c>
      <c r="O122" s="340">
        <v>340</v>
      </c>
      <c r="P122" s="341">
        <v>4000</v>
      </c>
      <c r="Q122" s="344">
        <v>22.5</v>
      </c>
      <c r="R122" s="343">
        <f t="shared" si="9"/>
        <v>90000</v>
      </c>
      <c r="S122" s="344">
        <f t="shared" si="10"/>
        <v>1200</v>
      </c>
      <c r="T122" s="345">
        <f t="shared" si="14"/>
        <v>27000</v>
      </c>
      <c r="U122" s="344">
        <f t="shared" si="11"/>
        <v>1200</v>
      </c>
      <c r="V122" s="345">
        <f t="shared" si="15"/>
        <v>27000</v>
      </c>
      <c r="W122" s="344">
        <f t="shared" si="12"/>
        <v>1200</v>
      </c>
      <c r="X122" s="346">
        <f t="shared" si="16"/>
        <v>27000</v>
      </c>
      <c r="Y122" s="344">
        <f t="shared" si="13"/>
        <v>400</v>
      </c>
      <c r="Z122" s="345">
        <f t="shared" si="17"/>
        <v>9000</v>
      </c>
      <c r="AA122" s="347"/>
    </row>
    <row r="123" spans="1:27" s="348" customFormat="1" ht="18.75">
      <c r="A123" s="334">
        <v>119</v>
      </c>
      <c r="B123" s="350">
        <v>529137</v>
      </c>
      <c r="C123" s="351" t="s">
        <v>976</v>
      </c>
      <c r="D123" s="351"/>
      <c r="E123" s="351"/>
      <c r="F123" s="347">
        <v>1</v>
      </c>
      <c r="G123" s="347">
        <v>1</v>
      </c>
      <c r="H123" s="352" t="s">
        <v>835</v>
      </c>
      <c r="I123" s="353">
        <v>1</v>
      </c>
      <c r="J123" s="354" t="s">
        <v>290</v>
      </c>
      <c r="K123" s="340">
        <v>1506</v>
      </c>
      <c r="L123" s="340">
        <v>620</v>
      </c>
      <c r="M123" s="340">
        <v>360</v>
      </c>
      <c r="N123" s="340">
        <v>700</v>
      </c>
      <c r="O123" s="340">
        <v>100</v>
      </c>
      <c r="P123" s="341">
        <v>800</v>
      </c>
      <c r="Q123" s="344">
        <v>25</v>
      </c>
      <c r="R123" s="343">
        <f t="shared" si="9"/>
        <v>20000</v>
      </c>
      <c r="S123" s="344">
        <f t="shared" si="10"/>
        <v>240</v>
      </c>
      <c r="T123" s="345">
        <f t="shared" si="14"/>
        <v>6000</v>
      </c>
      <c r="U123" s="344">
        <f t="shared" si="11"/>
        <v>240</v>
      </c>
      <c r="V123" s="345">
        <f t="shared" si="15"/>
        <v>6000</v>
      </c>
      <c r="W123" s="344">
        <f t="shared" si="12"/>
        <v>240</v>
      </c>
      <c r="X123" s="346">
        <f t="shared" si="16"/>
        <v>6000</v>
      </c>
      <c r="Y123" s="344">
        <f t="shared" si="13"/>
        <v>80</v>
      </c>
      <c r="Z123" s="345">
        <f t="shared" si="17"/>
        <v>2000</v>
      </c>
      <c r="AA123" s="347"/>
    </row>
    <row r="124" spans="1:27" s="348" customFormat="1" ht="18.75">
      <c r="A124" s="349">
        <v>120</v>
      </c>
      <c r="B124" s="350">
        <v>529074</v>
      </c>
      <c r="C124" s="351" t="s">
        <v>977</v>
      </c>
      <c r="D124" s="351"/>
      <c r="E124" s="351"/>
      <c r="F124" s="347">
        <v>1</v>
      </c>
      <c r="G124" s="347">
        <v>1</v>
      </c>
      <c r="H124" s="352" t="s">
        <v>835</v>
      </c>
      <c r="I124" s="353">
        <v>1</v>
      </c>
      <c r="J124" s="354" t="s">
        <v>290</v>
      </c>
      <c r="K124" s="340">
        <v>22</v>
      </c>
      <c r="L124" s="340">
        <v>40</v>
      </c>
      <c r="M124" s="340">
        <v>192</v>
      </c>
      <c r="N124" s="340">
        <v>254.666666666667</v>
      </c>
      <c r="O124" s="340">
        <v>200</v>
      </c>
      <c r="P124" s="341">
        <v>100</v>
      </c>
      <c r="Q124" s="344">
        <v>25</v>
      </c>
      <c r="R124" s="343">
        <f t="shared" si="9"/>
        <v>2500</v>
      </c>
      <c r="S124" s="344">
        <f t="shared" si="10"/>
        <v>30</v>
      </c>
      <c r="T124" s="345">
        <f t="shared" si="14"/>
        <v>750</v>
      </c>
      <c r="U124" s="344">
        <f t="shared" si="11"/>
        <v>30</v>
      </c>
      <c r="V124" s="345">
        <f t="shared" si="15"/>
        <v>750</v>
      </c>
      <c r="W124" s="344">
        <f t="shared" si="12"/>
        <v>30</v>
      </c>
      <c r="X124" s="346">
        <f t="shared" si="16"/>
        <v>750</v>
      </c>
      <c r="Y124" s="344">
        <f t="shared" si="13"/>
        <v>10</v>
      </c>
      <c r="Z124" s="345">
        <f t="shared" si="17"/>
        <v>250</v>
      </c>
      <c r="AA124" s="347"/>
    </row>
    <row r="125" spans="1:27" s="348" customFormat="1" ht="18.75">
      <c r="A125" s="334">
        <v>121</v>
      </c>
      <c r="B125" s="350">
        <v>559286</v>
      </c>
      <c r="C125" s="351" t="s">
        <v>978</v>
      </c>
      <c r="D125" s="351"/>
      <c r="E125" s="351"/>
      <c r="F125" s="347">
        <v>1</v>
      </c>
      <c r="G125" s="347">
        <v>1</v>
      </c>
      <c r="H125" s="352" t="s">
        <v>835</v>
      </c>
      <c r="I125" s="353">
        <v>1</v>
      </c>
      <c r="J125" s="354" t="s">
        <v>290</v>
      </c>
      <c r="K125" s="340">
        <v>44</v>
      </c>
      <c r="L125" s="340">
        <v>40</v>
      </c>
      <c r="M125" s="340">
        <v>120</v>
      </c>
      <c r="N125" s="340">
        <v>140</v>
      </c>
      <c r="O125" s="340">
        <v>200</v>
      </c>
      <c r="P125" s="341">
        <v>100</v>
      </c>
      <c r="Q125" s="344">
        <v>25</v>
      </c>
      <c r="R125" s="343">
        <f t="shared" si="9"/>
        <v>2500</v>
      </c>
      <c r="S125" s="344">
        <f t="shared" si="10"/>
        <v>30</v>
      </c>
      <c r="T125" s="345">
        <f t="shared" si="14"/>
        <v>750</v>
      </c>
      <c r="U125" s="344">
        <f t="shared" si="11"/>
        <v>30</v>
      </c>
      <c r="V125" s="345">
        <f t="shared" si="15"/>
        <v>750</v>
      </c>
      <c r="W125" s="344">
        <f t="shared" si="12"/>
        <v>30</v>
      </c>
      <c r="X125" s="346">
        <f t="shared" si="16"/>
        <v>750</v>
      </c>
      <c r="Y125" s="344">
        <f t="shared" si="13"/>
        <v>10</v>
      </c>
      <c r="Z125" s="345">
        <f t="shared" si="17"/>
        <v>250</v>
      </c>
      <c r="AA125" s="347"/>
    </row>
    <row r="126" spans="1:27" s="348" customFormat="1" ht="18.75">
      <c r="A126" s="349">
        <v>122</v>
      </c>
      <c r="B126" s="350">
        <v>528598</v>
      </c>
      <c r="C126" s="351" t="s">
        <v>979</v>
      </c>
      <c r="D126" s="351"/>
      <c r="E126" s="351"/>
      <c r="F126" s="347">
        <v>1</v>
      </c>
      <c r="G126" s="347">
        <v>1</v>
      </c>
      <c r="H126" s="352" t="s">
        <v>835</v>
      </c>
      <c r="I126" s="353">
        <v>1</v>
      </c>
      <c r="J126" s="354" t="s">
        <v>290</v>
      </c>
      <c r="K126" s="340">
        <v>3819</v>
      </c>
      <c r="L126" s="340">
        <v>3320</v>
      </c>
      <c r="M126" s="340">
        <v>4176</v>
      </c>
      <c r="N126" s="340">
        <v>4200</v>
      </c>
      <c r="O126" s="340">
        <v>1400</v>
      </c>
      <c r="P126" s="341">
        <v>4000</v>
      </c>
      <c r="Q126" s="344">
        <v>13.942528735632184</v>
      </c>
      <c r="R126" s="343">
        <f t="shared" si="9"/>
        <v>55770.114942528737</v>
      </c>
      <c r="S126" s="344">
        <f t="shared" si="10"/>
        <v>1200</v>
      </c>
      <c r="T126" s="345">
        <f t="shared" si="14"/>
        <v>16731.03448275862</v>
      </c>
      <c r="U126" s="344">
        <f t="shared" si="11"/>
        <v>1200</v>
      </c>
      <c r="V126" s="345">
        <f t="shared" si="15"/>
        <v>16731.03448275862</v>
      </c>
      <c r="W126" s="344">
        <f t="shared" si="12"/>
        <v>1200</v>
      </c>
      <c r="X126" s="346">
        <f t="shared" si="16"/>
        <v>16731.03448275862</v>
      </c>
      <c r="Y126" s="344">
        <f t="shared" si="13"/>
        <v>400</v>
      </c>
      <c r="Z126" s="345">
        <f t="shared" si="17"/>
        <v>5577.0114942528735</v>
      </c>
      <c r="AA126" s="347"/>
    </row>
    <row r="127" spans="1:27" s="348" customFormat="1" ht="18.75">
      <c r="A127" s="349">
        <v>123</v>
      </c>
      <c r="B127" s="350">
        <v>557760</v>
      </c>
      <c r="C127" s="351" t="s">
        <v>980</v>
      </c>
      <c r="D127" s="351"/>
      <c r="E127" s="351"/>
      <c r="F127" s="347">
        <v>1</v>
      </c>
      <c r="G127" s="347">
        <v>1</v>
      </c>
      <c r="H127" s="352" t="s">
        <v>835</v>
      </c>
      <c r="I127" s="353">
        <v>1</v>
      </c>
      <c r="J127" s="354" t="s">
        <v>290</v>
      </c>
      <c r="K127" s="340">
        <v>960</v>
      </c>
      <c r="L127" s="340">
        <v>1280</v>
      </c>
      <c r="M127" s="340">
        <v>1272</v>
      </c>
      <c r="N127" s="340">
        <v>1400</v>
      </c>
      <c r="O127" s="340">
        <v>80</v>
      </c>
      <c r="P127" s="341">
        <v>1500</v>
      </c>
      <c r="Q127" s="344">
        <v>25</v>
      </c>
      <c r="R127" s="343">
        <f t="shared" si="9"/>
        <v>37500</v>
      </c>
      <c r="S127" s="344">
        <f t="shared" si="10"/>
        <v>450</v>
      </c>
      <c r="T127" s="345">
        <f t="shared" si="14"/>
        <v>11250</v>
      </c>
      <c r="U127" s="344">
        <f t="shared" si="11"/>
        <v>450</v>
      </c>
      <c r="V127" s="345">
        <f t="shared" si="15"/>
        <v>11250</v>
      </c>
      <c r="W127" s="344">
        <f t="shared" si="12"/>
        <v>450</v>
      </c>
      <c r="X127" s="346">
        <f t="shared" si="16"/>
        <v>11250</v>
      </c>
      <c r="Y127" s="344">
        <f t="shared" si="13"/>
        <v>150</v>
      </c>
      <c r="Z127" s="345">
        <f t="shared" si="17"/>
        <v>3750</v>
      </c>
      <c r="AA127" s="347"/>
    </row>
    <row r="128" spans="1:27" s="348" customFormat="1" ht="18.75">
      <c r="A128" s="334">
        <v>124</v>
      </c>
      <c r="B128" s="350">
        <v>317340</v>
      </c>
      <c r="C128" s="351" t="s">
        <v>981</v>
      </c>
      <c r="D128" s="351"/>
      <c r="E128" s="351"/>
      <c r="F128" s="347">
        <v>1</v>
      </c>
      <c r="G128" s="347">
        <v>1</v>
      </c>
      <c r="H128" s="352" t="s">
        <v>845</v>
      </c>
      <c r="I128" s="358">
        <v>100</v>
      </c>
      <c r="J128" s="354" t="s">
        <v>846</v>
      </c>
      <c r="K128" s="340">
        <v>20</v>
      </c>
      <c r="L128" s="340">
        <v>24</v>
      </c>
      <c r="M128" s="340">
        <v>9.6000000000000014</v>
      </c>
      <c r="N128" s="340">
        <v>20</v>
      </c>
      <c r="O128" s="340">
        <v>16</v>
      </c>
      <c r="P128" s="341">
        <v>10</v>
      </c>
      <c r="Q128" s="344">
        <v>1200</v>
      </c>
      <c r="R128" s="343">
        <f t="shared" si="9"/>
        <v>12000</v>
      </c>
      <c r="S128" s="344">
        <f t="shared" si="10"/>
        <v>3</v>
      </c>
      <c r="T128" s="345">
        <f t="shared" si="14"/>
        <v>3600</v>
      </c>
      <c r="U128" s="344">
        <f t="shared" si="11"/>
        <v>3</v>
      </c>
      <c r="V128" s="345">
        <f t="shared" si="15"/>
        <v>3600</v>
      </c>
      <c r="W128" s="344">
        <f t="shared" si="12"/>
        <v>3</v>
      </c>
      <c r="X128" s="346">
        <f t="shared" si="16"/>
        <v>3600</v>
      </c>
      <c r="Y128" s="344">
        <f t="shared" si="13"/>
        <v>1</v>
      </c>
      <c r="Z128" s="345">
        <f t="shared" si="17"/>
        <v>1200</v>
      </c>
      <c r="AA128" s="347"/>
    </row>
    <row r="129" spans="1:27" s="348" customFormat="1" ht="18.75">
      <c r="A129" s="334">
        <v>125</v>
      </c>
      <c r="B129" s="350"/>
      <c r="C129" s="336" t="s">
        <v>982</v>
      </c>
      <c r="D129" s="337"/>
      <c r="E129" s="337"/>
      <c r="F129" s="347">
        <v>1</v>
      </c>
      <c r="G129" s="347">
        <v>1</v>
      </c>
      <c r="H129" s="352" t="s">
        <v>845</v>
      </c>
      <c r="I129" s="358">
        <v>100</v>
      </c>
      <c r="J129" s="354" t="s">
        <v>846</v>
      </c>
      <c r="K129" s="340">
        <v>77</v>
      </c>
      <c r="L129" s="340">
        <v>69</v>
      </c>
      <c r="M129" s="340">
        <v>134.39999999999998</v>
      </c>
      <c r="N129" s="340">
        <v>150</v>
      </c>
      <c r="O129" s="340">
        <v>4</v>
      </c>
      <c r="P129" s="341">
        <v>150</v>
      </c>
      <c r="Q129" s="344">
        <v>350</v>
      </c>
      <c r="R129" s="343">
        <f t="shared" si="9"/>
        <v>52500</v>
      </c>
      <c r="S129" s="344">
        <f t="shared" si="10"/>
        <v>45</v>
      </c>
      <c r="T129" s="345">
        <f t="shared" si="14"/>
        <v>15750</v>
      </c>
      <c r="U129" s="344">
        <f t="shared" si="11"/>
        <v>45</v>
      </c>
      <c r="V129" s="345">
        <f t="shared" si="15"/>
        <v>15750</v>
      </c>
      <c r="W129" s="344">
        <f t="shared" si="12"/>
        <v>45</v>
      </c>
      <c r="X129" s="346">
        <f t="shared" si="16"/>
        <v>15750</v>
      </c>
      <c r="Y129" s="344">
        <f t="shared" si="13"/>
        <v>15</v>
      </c>
      <c r="Z129" s="345">
        <f t="shared" si="17"/>
        <v>5250</v>
      </c>
      <c r="AA129" s="347"/>
    </row>
    <row r="130" spans="1:27" s="348" customFormat="1" ht="18.75">
      <c r="A130" s="349">
        <v>126</v>
      </c>
      <c r="B130" s="350">
        <v>556491</v>
      </c>
      <c r="C130" s="351" t="s">
        <v>983</v>
      </c>
      <c r="D130" s="351"/>
      <c r="E130" s="351"/>
      <c r="F130" s="347">
        <v>1</v>
      </c>
      <c r="G130" s="347">
        <v>1</v>
      </c>
      <c r="H130" s="352" t="s">
        <v>840</v>
      </c>
      <c r="I130" s="358">
        <v>1</v>
      </c>
      <c r="J130" s="354" t="s">
        <v>849</v>
      </c>
      <c r="K130" s="340">
        <v>4048</v>
      </c>
      <c r="L130" s="340">
        <v>3975</v>
      </c>
      <c r="M130" s="340">
        <v>4998</v>
      </c>
      <c r="N130" s="340">
        <v>5200</v>
      </c>
      <c r="O130" s="340">
        <v>600</v>
      </c>
      <c r="P130" s="341">
        <v>5000</v>
      </c>
      <c r="Q130" s="344">
        <v>4.183553421368547</v>
      </c>
      <c r="R130" s="343">
        <f t="shared" si="9"/>
        <v>20917.767106842733</v>
      </c>
      <c r="S130" s="344">
        <f t="shared" si="10"/>
        <v>1500</v>
      </c>
      <c r="T130" s="345">
        <f t="shared" si="14"/>
        <v>6275.3301320528208</v>
      </c>
      <c r="U130" s="344">
        <f t="shared" si="11"/>
        <v>1500</v>
      </c>
      <c r="V130" s="345">
        <f t="shared" si="15"/>
        <v>6275.3301320528208</v>
      </c>
      <c r="W130" s="344">
        <f t="shared" si="12"/>
        <v>1500</v>
      </c>
      <c r="X130" s="346">
        <f t="shared" si="16"/>
        <v>6275.3301320528208</v>
      </c>
      <c r="Y130" s="344">
        <f t="shared" si="13"/>
        <v>500</v>
      </c>
      <c r="Z130" s="345">
        <f t="shared" si="17"/>
        <v>2091.7767106842734</v>
      </c>
      <c r="AA130" s="347"/>
    </row>
    <row r="131" spans="1:27" s="348" customFormat="1" ht="18.75">
      <c r="A131" s="334">
        <v>127</v>
      </c>
      <c r="B131" s="363">
        <v>761064</v>
      </c>
      <c r="C131" s="336" t="s">
        <v>984</v>
      </c>
      <c r="D131" s="337"/>
      <c r="E131" s="337"/>
      <c r="F131" s="347">
        <v>2</v>
      </c>
      <c r="G131" s="347">
        <v>1</v>
      </c>
      <c r="H131" s="352" t="s">
        <v>835</v>
      </c>
      <c r="I131" s="358">
        <v>1</v>
      </c>
      <c r="J131" s="354" t="s">
        <v>290</v>
      </c>
      <c r="K131" s="340">
        <v>24</v>
      </c>
      <c r="L131" s="340">
        <v>4</v>
      </c>
      <c r="M131" s="340">
        <v>32.400000000000006</v>
      </c>
      <c r="N131" s="340">
        <v>28.533333333333299</v>
      </c>
      <c r="O131" s="340">
        <v>0</v>
      </c>
      <c r="P131" s="341">
        <v>30</v>
      </c>
      <c r="Q131" s="344">
        <v>425</v>
      </c>
      <c r="R131" s="343">
        <f t="shared" si="9"/>
        <v>12750</v>
      </c>
      <c r="S131" s="344">
        <f t="shared" si="10"/>
        <v>9</v>
      </c>
      <c r="T131" s="345">
        <f t="shared" si="14"/>
        <v>3825</v>
      </c>
      <c r="U131" s="344">
        <f t="shared" si="11"/>
        <v>9</v>
      </c>
      <c r="V131" s="345">
        <f t="shared" si="15"/>
        <v>3825</v>
      </c>
      <c r="W131" s="344">
        <f t="shared" si="12"/>
        <v>9</v>
      </c>
      <c r="X131" s="346">
        <f t="shared" si="16"/>
        <v>3825</v>
      </c>
      <c r="Y131" s="344">
        <f t="shared" si="13"/>
        <v>3</v>
      </c>
      <c r="Z131" s="345">
        <f t="shared" si="17"/>
        <v>1275</v>
      </c>
      <c r="AA131" s="347"/>
    </row>
    <row r="132" spans="1:27" s="348" customFormat="1" ht="18.75">
      <c r="A132" s="349">
        <v>128</v>
      </c>
      <c r="B132" s="350">
        <v>307525</v>
      </c>
      <c r="C132" s="351" t="s">
        <v>985</v>
      </c>
      <c r="D132" s="351"/>
      <c r="E132" s="351"/>
      <c r="F132" s="347">
        <v>1</v>
      </c>
      <c r="G132" s="347">
        <v>1</v>
      </c>
      <c r="H132" s="352" t="s">
        <v>845</v>
      </c>
      <c r="I132" s="358">
        <v>1000</v>
      </c>
      <c r="J132" s="354" t="s">
        <v>846</v>
      </c>
      <c r="K132" s="340">
        <v>105</v>
      </c>
      <c r="L132" s="340">
        <v>93</v>
      </c>
      <c r="M132" s="340">
        <v>249.60000000000002</v>
      </c>
      <c r="N132" s="340">
        <v>300</v>
      </c>
      <c r="O132" s="340">
        <v>7</v>
      </c>
      <c r="P132" s="341">
        <v>300</v>
      </c>
      <c r="Q132" s="344">
        <v>300.24038461538464</v>
      </c>
      <c r="R132" s="343">
        <f t="shared" si="9"/>
        <v>90072.11538461539</v>
      </c>
      <c r="S132" s="344">
        <f t="shared" si="10"/>
        <v>90</v>
      </c>
      <c r="T132" s="345">
        <f t="shared" si="14"/>
        <v>27021.634615384617</v>
      </c>
      <c r="U132" s="344">
        <f t="shared" si="11"/>
        <v>90</v>
      </c>
      <c r="V132" s="345">
        <f t="shared" si="15"/>
        <v>27021.634615384617</v>
      </c>
      <c r="W132" s="344">
        <f t="shared" si="12"/>
        <v>90</v>
      </c>
      <c r="X132" s="346">
        <f t="shared" si="16"/>
        <v>27021.634615384617</v>
      </c>
      <c r="Y132" s="344">
        <f t="shared" si="13"/>
        <v>30</v>
      </c>
      <c r="Z132" s="345">
        <f t="shared" si="17"/>
        <v>9007.211538461539</v>
      </c>
      <c r="AA132" s="347"/>
    </row>
    <row r="133" spans="1:27" s="348" customFormat="1" ht="18.75">
      <c r="A133" s="349">
        <v>129</v>
      </c>
      <c r="B133" s="359">
        <v>557469</v>
      </c>
      <c r="C133" s="351" t="s">
        <v>986</v>
      </c>
      <c r="D133" s="351"/>
      <c r="E133" s="351"/>
      <c r="F133" s="347">
        <v>1</v>
      </c>
      <c r="G133" s="347">
        <v>1</v>
      </c>
      <c r="H133" s="352" t="s">
        <v>840</v>
      </c>
      <c r="I133" s="358">
        <v>1</v>
      </c>
      <c r="J133" s="354" t="s">
        <v>841</v>
      </c>
      <c r="K133" s="340">
        <v>3290</v>
      </c>
      <c r="L133" s="340">
        <v>3100</v>
      </c>
      <c r="M133" s="340">
        <v>3374.3999999999996</v>
      </c>
      <c r="N133" s="340">
        <v>3400</v>
      </c>
      <c r="O133" s="340">
        <v>688</v>
      </c>
      <c r="P133" s="341">
        <v>3400</v>
      </c>
      <c r="Q133" s="344">
        <v>16.53</v>
      </c>
      <c r="R133" s="343">
        <f t="shared" ref="R133:R197" si="18">P133*Q133</f>
        <v>56202.000000000007</v>
      </c>
      <c r="S133" s="344">
        <f t="shared" ref="S133:S197" si="19">P133*0.3</f>
        <v>1020</v>
      </c>
      <c r="T133" s="345">
        <f t="shared" si="14"/>
        <v>16860.600000000002</v>
      </c>
      <c r="U133" s="344">
        <f t="shared" ref="U133:U197" si="20">P133*0.3</f>
        <v>1020</v>
      </c>
      <c r="V133" s="345">
        <f t="shared" si="15"/>
        <v>16860.600000000002</v>
      </c>
      <c r="W133" s="344">
        <f t="shared" ref="W133:W197" si="21">P133*0.3</f>
        <v>1020</v>
      </c>
      <c r="X133" s="346">
        <f t="shared" si="16"/>
        <v>16860.600000000002</v>
      </c>
      <c r="Y133" s="344">
        <f t="shared" ref="Y133:Y197" si="22">P133*0.1</f>
        <v>340</v>
      </c>
      <c r="Z133" s="345">
        <f t="shared" si="17"/>
        <v>5620.2000000000007</v>
      </c>
      <c r="AA133" s="347"/>
    </row>
    <row r="134" spans="1:27" s="348" customFormat="1" ht="18.75">
      <c r="A134" s="334">
        <v>130</v>
      </c>
      <c r="B134" s="350">
        <v>560472</v>
      </c>
      <c r="C134" s="351" t="s">
        <v>987</v>
      </c>
      <c r="D134" s="351"/>
      <c r="E134" s="351"/>
      <c r="F134" s="347">
        <v>1</v>
      </c>
      <c r="G134" s="347">
        <v>1</v>
      </c>
      <c r="H134" s="352" t="s">
        <v>840</v>
      </c>
      <c r="I134" s="358">
        <v>1</v>
      </c>
      <c r="J134" s="354" t="s">
        <v>849</v>
      </c>
      <c r="K134" s="340">
        <v>3219</v>
      </c>
      <c r="L134" s="340">
        <v>4900</v>
      </c>
      <c r="M134" s="340">
        <v>3840</v>
      </c>
      <c r="N134" s="340">
        <v>4500</v>
      </c>
      <c r="O134" s="340">
        <v>500</v>
      </c>
      <c r="P134" s="341">
        <v>4000</v>
      </c>
      <c r="Q134" s="344">
        <v>5.0065625000000002</v>
      </c>
      <c r="R134" s="343">
        <f t="shared" si="18"/>
        <v>20026.25</v>
      </c>
      <c r="S134" s="344">
        <f t="shared" si="19"/>
        <v>1200</v>
      </c>
      <c r="T134" s="345">
        <f t="shared" ref="T134:T198" si="23">S134*Q134</f>
        <v>6007.875</v>
      </c>
      <c r="U134" s="344">
        <f t="shared" si="20"/>
        <v>1200</v>
      </c>
      <c r="V134" s="345">
        <f t="shared" ref="V134:V198" si="24">U134*Q134</f>
        <v>6007.875</v>
      </c>
      <c r="W134" s="344">
        <f t="shared" si="21"/>
        <v>1200</v>
      </c>
      <c r="X134" s="346">
        <f t="shared" ref="X134:X198" si="25">W134*Q134</f>
        <v>6007.875</v>
      </c>
      <c r="Y134" s="344">
        <f t="shared" si="22"/>
        <v>400</v>
      </c>
      <c r="Z134" s="345">
        <f t="shared" ref="Z134:Z198" si="26">Y134*Q134</f>
        <v>2002.625</v>
      </c>
      <c r="AA134" s="347"/>
    </row>
    <row r="135" spans="1:27" s="348" customFormat="1" ht="18.75">
      <c r="A135" s="334">
        <v>131</v>
      </c>
      <c r="B135" s="350">
        <v>767143</v>
      </c>
      <c r="C135" s="351" t="s">
        <v>988</v>
      </c>
      <c r="D135" s="351"/>
      <c r="E135" s="351"/>
      <c r="F135" s="347">
        <v>1</v>
      </c>
      <c r="G135" s="347">
        <v>1</v>
      </c>
      <c r="H135" s="352" t="s">
        <v>845</v>
      </c>
      <c r="I135" s="358">
        <v>500</v>
      </c>
      <c r="J135" s="354" t="s">
        <v>846</v>
      </c>
      <c r="K135" s="340">
        <v>94</v>
      </c>
      <c r="L135" s="340">
        <v>121</v>
      </c>
      <c r="M135" s="340">
        <v>38.400000000000006</v>
      </c>
      <c r="N135" s="340">
        <v>80</v>
      </c>
      <c r="O135" s="340">
        <v>28</v>
      </c>
      <c r="P135" s="341">
        <v>80</v>
      </c>
      <c r="Q135" s="344">
        <v>50.339999999999989</v>
      </c>
      <c r="R135" s="343">
        <f t="shared" si="18"/>
        <v>4027.1999999999989</v>
      </c>
      <c r="S135" s="344">
        <f t="shared" si="19"/>
        <v>24</v>
      </c>
      <c r="T135" s="345">
        <f t="shared" si="23"/>
        <v>1208.1599999999999</v>
      </c>
      <c r="U135" s="344">
        <f t="shared" si="20"/>
        <v>24</v>
      </c>
      <c r="V135" s="345">
        <f t="shared" si="24"/>
        <v>1208.1599999999999</v>
      </c>
      <c r="W135" s="344">
        <f t="shared" si="21"/>
        <v>24</v>
      </c>
      <c r="X135" s="346">
        <f t="shared" si="25"/>
        <v>1208.1599999999999</v>
      </c>
      <c r="Y135" s="344">
        <f t="shared" si="22"/>
        <v>8</v>
      </c>
      <c r="Z135" s="345">
        <f t="shared" si="26"/>
        <v>402.71999999999991</v>
      </c>
      <c r="AA135" s="347"/>
    </row>
    <row r="136" spans="1:27" s="348" customFormat="1" ht="18.75">
      <c r="A136" s="349">
        <v>132</v>
      </c>
      <c r="B136" s="350">
        <v>767162</v>
      </c>
      <c r="C136" s="351" t="s">
        <v>989</v>
      </c>
      <c r="D136" s="351"/>
      <c r="E136" s="351"/>
      <c r="F136" s="347">
        <v>1</v>
      </c>
      <c r="G136" s="347">
        <v>1</v>
      </c>
      <c r="H136" s="352" t="s">
        <v>845</v>
      </c>
      <c r="I136" s="358">
        <v>1000</v>
      </c>
      <c r="J136" s="354" t="s">
        <v>846</v>
      </c>
      <c r="K136" s="340">
        <v>94</v>
      </c>
      <c r="L136" s="340">
        <v>62</v>
      </c>
      <c r="M136" s="340">
        <v>40.799999999999997</v>
      </c>
      <c r="N136" s="340">
        <v>60</v>
      </c>
      <c r="O136" s="340">
        <v>14</v>
      </c>
      <c r="P136" s="341">
        <v>100</v>
      </c>
      <c r="Q136" s="344">
        <v>120</v>
      </c>
      <c r="R136" s="343">
        <f t="shared" si="18"/>
        <v>12000</v>
      </c>
      <c r="S136" s="344">
        <f t="shared" si="19"/>
        <v>30</v>
      </c>
      <c r="T136" s="345">
        <f t="shared" si="23"/>
        <v>3600</v>
      </c>
      <c r="U136" s="344">
        <f t="shared" si="20"/>
        <v>30</v>
      </c>
      <c r="V136" s="345">
        <f t="shared" si="24"/>
        <v>3600</v>
      </c>
      <c r="W136" s="344">
        <f t="shared" si="21"/>
        <v>30</v>
      </c>
      <c r="X136" s="346">
        <f t="shared" si="25"/>
        <v>3600</v>
      </c>
      <c r="Y136" s="344">
        <f t="shared" si="22"/>
        <v>10</v>
      </c>
      <c r="Z136" s="345">
        <f t="shared" si="26"/>
        <v>1200</v>
      </c>
      <c r="AA136" s="347"/>
    </row>
    <row r="137" spans="1:27" s="348" customFormat="1" ht="18.75">
      <c r="A137" s="334">
        <v>133</v>
      </c>
      <c r="B137" s="350">
        <v>312253</v>
      </c>
      <c r="C137" s="351" t="s">
        <v>990</v>
      </c>
      <c r="D137" s="351"/>
      <c r="E137" s="351"/>
      <c r="F137" s="347">
        <v>1</v>
      </c>
      <c r="G137" s="347">
        <v>1</v>
      </c>
      <c r="H137" s="352" t="s">
        <v>875</v>
      </c>
      <c r="I137" s="358">
        <v>500</v>
      </c>
      <c r="J137" s="354" t="s">
        <v>846</v>
      </c>
      <c r="K137" s="340">
        <v>307</v>
      </c>
      <c r="L137" s="340">
        <v>280</v>
      </c>
      <c r="M137" s="340">
        <v>271.20000000000005</v>
      </c>
      <c r="N137" s="340">
        <v>280</v>
      </c>
      <c r="O137" s="340">
        <v>45</v>
      </c>
      <c r="P137" s="341">
        <v>300</v>
      </c>
      <c r="Q137" s="344">
        <v>530</v>
      </c>
      <c r="R137" s="343">
        <f t="shared" si="18"/>
        <v>159000</v>
      </c>
      <c r="S137" s="344">
        <f t="shared" si="19"/>
        <v>90</v>
      </c>
      <c r="T137" s="345">
        <f t="shared" si="23"/>
        <v>47700</v>
      </c>
      <c r="U137" s="344">
        <f t="shared" si="20"/>
        <v>90</v>
      </c>
      <c r="V137" s="345">
        <f t="shared" si="24"/>
        <v>47700</v>
      </c>
      <c r="W137" s="344">
        <f t="shared" si="21"/>
        <v>90</v>
      </c>
      <c r="X137" s="346">
        <f t="shared" si="25"/>
        <v>47700</v>
      </c>
      <c r="Y137" s="344">
        <f t="shared" si="22"/>
        <v>30</v>
      </c>
      <c r="Z137" s="345">
        <f t="shared" si="26"/>
        <v>15900</v>
      </c>
      <c r="AA137" s="347"/>
    </row>
    <row r="138" spans="1:27" s="348" customFormat="1" ht="18.75">
      <c r="A138" s="349">
        <v>134</v>
      </c>
      <c r="B138" s="350">
        <v>611352</v>
      </c>
      <c r="C138" s="351" t="s">
        <v>991</v>
      </c>
      <c r="D138" s="351"/>
      <c r="E138" s="351"/>
      <c r="F138" s="347">
        <v>1</v>
      </c>
      <c r="G138" s="347">
        <v>1</v>
      </c>
      <c r="H138" s="352" t="s">
        <v>879</v>
      </c>
      <c r="I138" s="358">
        <v>1</v>
      </c>
      <c r="J138" s="354" t="s">
        <v>293</v>
      </c>
      <c r="K138" s="340">
        <v>2564</v>
      </c>
      <c r="L138" s="340">
        <v>2900</v>
      </c>
      <c r="M138" s="340">
        <v>2160</v>
      </c>
      <c r="N138" s="340">
        <v>2200</v>
      </c>
      <c r="O138" s="340">
        <v>650</v>
      </c>
      <c r="P138" s="341">
        <v>1900</v>
      </c>
      <c r="Q138" s="344">
        <v>19</v>
      </c>
      <c r="R138" s="343">
        <f t="shared" si="18"/>
        <v>36100</v>
      </c>
      <c r="S138" s="344">
        <f t="shared" si="19"/>
        <v>570</v>
      </c>
      <c r="T138" s="345">
        <f t="shared" si="23"/>
        <v>10830</v>
      </c>
      <c r="U138" s="344">
        <f t="shared" si="20"/>
        <v>570</v>
      </c>
      <c r="V138" s="345">
        <f t="shared" si="24"/>
        <v>10830</v>
      </c>
      <c r="W138" s="344">
        <f t="shared" si="21"/>
        <v>570</v>
      </c>
      <c r="X138" s="346">
        <f t="shared" si="25"/>
        <v>10830</v>
      </c>
      <c r="Y138" s="344">
        <f t="shared" si="22"/>
        <v>190</v>
      </c>
      <c r="Z138" s="345">
        <f t="shared" si="26"/>
        <v>3610</v>
      </c>
      <c r="AA138" s="347"/>
    </row>
    <row r="139" spans="1:27" s="348" customFormat="1" ht="18.75">
      <c r="A139" s="349">
        <v>135</v>
      </c>
      <c r="B139" s="350">
        <v>312636</v>
      </c>
      <c r="C139" s="351" t="s">
        <v>992</v>
      </c>
      <c r="D139" s="351"/>
      <c r="E139" s="351"/>
      <c r="F139" s="347">
        <v>1</v>
      </c>
      <c r="G139" s="347">
        <v>1</v>
      </c>
      <c r="H139" s="352" t="s">
        <v>845</v>
      </c>
      <c r="I139" s="358">
        <v>1000</v>
      </c>
      <c r="J139" s="354" t="s">
        <v>846</v>
      </c>
      <c r="K139" s="340">
        <v>87</v>
      </c>
      <c r="L139" s="340">
        <v>93</v>
      </c>
      <c r="M139" s="340">
        <v>110.39999999999999</v>
      </c>
      <c r="N139" s="340">
        <v>120.2</v>
      </c>
      <c r="O139" s="340">
        <v>7</v>
      </c>
      <c r="P139" s="341">
        <v>120</v>
      </c>
      <c r="Q139" s="344">
        <v>400</v>
      </c>
      <c r="R139" s="343">
        <f t="shared" si="18"/>
        <v>48000</v>
      </c>
      <c r="S139" s="344">
        <f t="shared" si="19"/>
        <v>36</v>
      </c>
      <c r="T139" s="345">
        <f t="shared" si="23"/>
        <v>14400</v>
      </c>
      <c r="U139" s="344">
        <f t="shared" si="20"/>
        <v>36</v>
      </c>
      <c r="V139" s="345">
        <f t="shared" si="24"/>
        <v>14400</v>
      </c>
      <c r="W139" s="344">
        <f t="shared" si="21"/>
        <v>36</v>
      </c>
      <c r="X139" s="346">
        <f t="shared" si="25"/>
        <v>14400</v>
      </c>
      <c r="Y139" s="344">
        <f t="shared" si="22"/>
        <v>12</v>
      </c>
      <c r="Z139" s="345">
        <f t="shared" si="26"/>
        <v>4800</v>
      </c>
      <c r="AA139" s="347"/>
    </row>
    <row r="140" spans="1:27" s="348" customFormat="1" ht="18.75">
      <c r="A140" s="334">
        <v>136</v>
      </c>
      <c r="B140" s="350">
        <v>460220</v>
      </c>
      <c r="C140" s="351" t="s">
        <v>993</v>
      </c>
      <c r="D140" s="351"/>
      <c r="E140" s="351"/>
      <c r="F140" s="347">
        <v>1</v>
      </c>
      <c r="G140" s="347">
        <v>1</v>
      </c>
      <c r="H140" s="352" t="s">
        <v>845</v>
      </c>
      <c r="I140" s="358">
        <v>1000</v>
      </c>
      <c r="J140" s="354" t="s">
        <v>846</v>
      </c>
      <c r="K140" s="340">
        <v>14</v>
      </c>
      <c r="L140" s="340">
        <v>12</v>
      </c>
      <c r="M140" s="340">
        <v>19.200000000000003</v>
      </c>
      <c r="N140" s="340">
        <v>20.266666666666701</v>
      </c>
      <c r="O140" s="340">
        <v>8</v>
      </c>
      <c r="P140" s="341">
        <v>20</v>
      </c>
      <c r="Q140" s="344">
        <v>353.83437500000002</v>
      </c>
      <c r="R140" s="343">
        <f t="shared" si="18"/>
        <v>7076.6875</v>
      </c>
      <c r="S140" s="344">
        <f t="shared" si="19"/>
        <v>6</v>
      </c>
      <c r="T140" s="345">
        <f t="shared" si="23"/>
        <v>2123.0062500000004</v>
      </c>
      <c r="U140" s="344">
        <f t="shared" si="20"/>
        <v>6</v>
      </c>
      <c r="V140" s="345">
        <f t="shared" si="24"/>
        <v>2123.0062500000004</v>
      </c>
      <c r="W140" s="344">
        <f t="shared" si="21"/>
        <v>6</v>
      </c>
      <c r="X140" s="346">
        <f t="shared" si="25"/>
        <v>2123.0062500000004</v>
      </c>
      <c r="Y140" s="344">
        <f t="shared" si="22"/>
        <v>2</v>
      </c>
      <c r="Z140" s="345">
        <f t="shared" si="26"/>
        <v>707.66875000000005</v>
      </c>
      <c r="AA140" s="347"/>
    </row>
    <row r="141" spans="1:27" s="348" customFormat="1" ht="18.75">
      <c r="A141" s="334">
        <v>137</v>
      </c>
      <c r="B141" s="350">
        <v>767923</v>
      </c>
      <c r="C141" s="351" t="s">
        <v>994</v>
      </c>
      <c r="D141" s="351"/>
      <c r="E141" s="351"/>
      <c r="F141" s="347">
        <v>1</v>
      </c>
      <c r="G141" s="347">
        <v>1</v>
      </c>
      <c r="H141" s="352" t="s">
        <v>840</v>
      </c>
      <c r="I141" s="358">
        <v>5</v>
      </c>
      <c r="J141" s="354" t="s">
        <v>849</v>
      </c>
      <c r="K141" s="340">
        <v>0</v>
      </c>
      <c r="L141" s="340">
        <v>9</v>
      </c>
      <c r="M141" s="340">
        <v>7.1999999999999993</v>
      </c>
      <c r="N141" s="340">
        <v>12.6</v>
      </c>
      <c r="O141" s="340">
        <v>5</v>
      </c>
      <c r="P141" s="341">
        <v>15</v>
      </c>
      <c r="Q141" s="344">
        <v>175.48</v>
      </c>
      <c r="R141" s="343">
        <f t="shared" si="18"/>
        <v>2632.2</v>
      </c>
      <c r="S141" s="344">
        <v>5</v>
      </c>
      <c r="T141" s="345">
        <f t="shared" si="23"/>
        <v>877.4</v>
      </c>
      <c r="U141" s="344">
        <v>5</v>
      </c>
      <c r="V141" s="345">
        <f t="shared" si="24"/>
        <v>877.4</v>
      </c>
      <c r="W141" s="344">
        <v>4</v>
      </c>
      <c r="X141" s="346">
        <f t="shared" si="25"/>
        <v>701.92</v>
      </c>
      <c r="Y141" s="344">
        <v>1</v>
      </c>
      <c r="Z141" s="345">
        <f t="shared" si="26"/>
        <v>175.48</v>
      </c>
      <c r="AA141" s="347"/>
    </row>
    <row r="142" spans="1:27" s="348" customFormat="1" ht="18.75">
      <c r="A142" s="349">
        <v>138</v>
      </c>
      <c r="B142" s="350">
        <v>560747</v>
      </c>
      <c r="C142" s="351" t="s">
        <v>995</v>
      </c>
      <c r="D142" s="351"/>
      <c r="E142" s="351"/>
      <c r="F142" s="347">
        <v>1</v>
      </c>
      <c r="G142" s="347">
        <v>1</v>
      </c>
      <c r="H142" s="352" t="s">
        <v>840</v>
      </c>
      <c r="I142" s="358">
        <v>1</v>
      </c>
      <c r="J142" s="354" t="s">
        <v>849</v>
      </c>
      <c r="K142" s="340">
        <v>1637</v>
      </c>
      <c r="L142" s="340">
        <v>860</v>
      </c>
      <c r="M142" s="340">
        <v>1392</v>
      </c>
      <c r="N142" s="340">
        <v>1200</v>
      </c>
      <c r="O142" s="340">
        <v>480</v>
      </c>
      <c r="P142" s="341">
        <v>1200</v>
      </c>
      <c r="Q142" s="344">
        <v>4</v>
      </c>
      <c r="R142" s="343">
        <f t="shared" si="18"/>
        <v>4800</v>
      </c>
      <c r="S142" s="344">
        <f t="shared" si="19"/>
        <v>360</v>
      </c>
      <c r="T142" s="345">
        <f t="shared" si="23"/>
        <v>1440</v>
      </c>
      <c r="U142" s="344">
        <f t="shared" si="20"/>
        <v>360</v>
      </c>
      <c r="V142" s="345">
        <f t="shared" si="24"/>
        <v>1440</v>
      </c>
      <c r="W142" s="344">
        <f t="shared" si="21"/>
        <v>360</v>
      </c>
      <c r="X142" s="346">
        <f t="shared" si="25"/>
        <v>1440</v>
      </c>
      <c r="Y142" s="344">
        <f t="shared" si="22"/>
        <v>120</v>
      </c>
      <c r="Z142" s="345">
        <f t="shared" si="26"/>
        <v>480</v>
      </c>
      <c r="AA142" s="347"/>
    </row>
    <row r="143" spans="1:27" s="348" customFormat="1" ht="18.75">
      <c r="A143" s="334">
        <v>139</v>
      </c>
      <c r="B143" s="350">
        <v>313917</v>
      </c>
      <c r="C143" s="351" t="s">
        <v>996</v>
      </c>
      <c r="D143" s="351"/>
      <c r="E143" s="351"/>
      <c r="F143" s="347">
        <v>1</v>
      </c>
      <c r="G143" s="347">
        <v>1</v>
      </c>
      <c r="H143" s="352" t="s">
        <v>845</v>
      </c>
      <c r="I143" s="358">
        <v>1000</v>
      </c>
      <c r="J143" s="354" t="s">
        <v>846</v>
      </c>
      <c r="K143" s="340">
        <v>154</v>
      </c>
      <c r="L143" s="340">
        <v>115</v>
      </c>
      <c r="M143" s="340">
        <v>121.19999999999999</v>
      </c>
      <c r="N143" s="340">
        <v>120</v>
      </c>
      <c r="O143" s="340">
        <v>16</v>
      </c>
      <c r="P143" s="341">
        <v>150</v>
      </c>
      <c r="Q143" s="344">
        <v>200</v>
      </c>
      <c r="R143" s="343">
        <f t="shared" si="18"/>
        <v>30000</v>
      </c>
      <c r="S143" s="344">
        <f t="shared" si="19"/>
        <v>45</v>
      </c>
      <c r="T143" s="345">
        <f t="shared" si="23"/>
        <v>9000</v>
      </c>
      <c r="U143" s="344">
        <f t="shared" si="20"/>
        <v>45</v>
      </c>
      <c r="V143" s="345">
        <f t="shared" si="24"/>
        <v>9000</v>
      </c>
      <c r="W143" s="344">
        <f t="shared" si="21"/>
        <v>45</v>
      </c>
      <c r="X143" s="346">
        <f t="shared" si="25"/>
        <v>9000</v>
      </c>
      <c r="Y143" s="344">
        <f t="shared" si="22"/>
        <v>15</v>
      </c>
      <c r="Z143" s="345">
        <f t="shared" si="26"/>
        <v>3000</v>
      </c>
      <c r="AA143" s="347"/>
    </row>
    <row r="144" spans="1:27" s="348" customFormat="1" ht="18.75">
      <c r="A144" s="349">
        <v>140</v>
      </c>
      <c r="B144" s="359">
        <v>730131</v>
      </c>
      <c r="C144" s="364" t="s">
        <v>997</v>
      </c>
      <c r="D144" s="337"/>
      <c r="E144" s="337"/>
      <c r="F144" s="365">
        <v>2</v>
      </c>
      <c r="G144" s="365">
        <v>1</v>
      </c>
      <c r="H144" s="366" t="s">
        <v>840</v>
      </c>
      <c r="I144" s="367">
        <v>1</v>
      </c>
      <c r="J144" s="368" t="s">
        <v>849</v>
      </c>
      <c r="K144" s="369">
        <v>126</v>
      </c>
      <c r="L144" s="369">
        <v>190</v>
      </c>
      <c r="M144" s="369">
        <v>198</v>
      </c>
      <c r="N144" s="369">
        <v>200</v>
      </c>
      <c r="O144" s="369">
        <v>30</v>
      </c>
      <c r="P144" s="341">
        <v>200</v>
      </c>
      <c r="Q144" s="370">
        <v>62.060000000000009</v>
      </c>
      <c r="R144" s="343">
        <f t="shared" si="18"/>
        <v>12412.000000000002</v>
      </c>
      <c r="S144" s="344">
        <f t="shared" si="19"/>
        <v>60</v>
      </c>
      <c r="T144" s="345">
        <f t="shared" si="23"/>
        <v>3723.6000000000004</v>
      </c>
      <c r="U144" s="344">
        <f t="shared" si="20"/>
        <v>60</v>
      </c>
      <c r="V144" s="345">
        <f t="shared" si="24"/>
        <v>3723.6000000000004</v>
      </c>
      <c r="W144" s="344">
        <f t="shared" si="21"/>
        <v>60</v>
      </c>
      <c r="X144" s="346">
        <f t="shared" si="25"/>
        <v>3723.6000000000004</v>
      </c>
      <c r="Y144" s="344">
        <f t="shared" si="22"/>
        <v>20</v>
      </c>
      <c r="Z144" s="345">
        <f t="shared" si="26"/>
        <v>1241.2000000000003</v>
      </c>
      <c r="AA144" s="365"/>
    </row>
    <row r="145" spans="1:28" s="375" customFormat="1" ht="18.75">
      <c r="A145" s="349">
        <v>141</v>
      </c>
      <c r="B145" s="371"/>
      <c r="C145" s="357" t="s">
        <v>998</v>
      </c>
      <c r="D145" s="372"/>
      <c r="E145" s="372"/>
      <c r="F145" s="347">
        <v>1</v>
      </c>
      <c r="G145" s="347">
        <v>2</v>
      </c>
      <c r="H145" s="353" t="s">
        <v>845</v>
      </c>
      <c r="I145" s="373">
        <v>30</v>
      </c>
      <c r="J145" s="354" t="s">
        <v>846</v>
      </c>
      <c r="K145" s="340">
        <v>0</v>
      </c>
      <c r="L145" s="340">
        <v>0</v>
      </c>
      <c r="M145" s="340">
        <v>25.200000000000003</v>
      </c>
      <c r="N145" s="340">
        <v>30</v>
      </c>
      <c r="O145" s="340">
        <v>0</v>
      </c>
      <c r="P145" s="341">
        <v>30</v>
      </c>
      <c r="Q145" s="344">
        <v>418.48285714285709</v>
      </c>
      <c r="R145" s="343">
        <f t="shared" si="18"/>
        <v>12554.485714285713</v>
      </c>
      <c r="S145" s="344">
        <f t="shared" si="19"/>
        <v>9</v>
      </c>
      <c r="T145" s="345">
        <f t="shared" si="23"/>
        <v>3766.3457142857137</v>
      </c>
      <c r="U145" s="344">
        <f t="shared" si="20"/>
        <v>9</v>
      </c>
      <c r="V145" s="345">
        <f t="shared" si="24"/>
        <v>3766.3457142857137</v>
      </c>
      <c r="W145" s="344">
        <f t="shared" si="21"/>
        <v>9</v>
      </c>
      <c r="X145" s="346">
        <f t="shared" si="25"/>
        <v>3766.3457142857137</v>
      </c>
      <c r="Y145" s="344">
        <f t="shared" si="22"/>
        <v>3</v>
      </c>
      <c r="Z145" s="345">
        <f t="shared" si="26"/>
        <v>1255.4485714285713</v>
      </c>
      <c r="AA145" s="347"/>
      <c r="AB145" s="374"/>
    </row>
    <row r="146" spans="1:28" s="348" customFormat="1" ht="18.75">
      <c r="A146" s="334">
        <v>142</v>
      </c>
      <c r="B146" s="376">
        <v>615787</v>
      </c>
      <c r="C146" s="377" t="s">
        <v>999</v>
      </c>
      <c r="D146" s="377"/>
      <c r="E146" s="377"/>
      <c r="F146" s="378">
        <v>1</v>
      </c>
      <c r="G146" s="378">
        <v>1</v>
      </c>
      <c r="H146" s="379" t="s">
        <v>859</v>
      </c>
      <c r="I146" s="380">
        <v>1</v>
      </c>
      <c r="J146" s="381" t="s">
        <v>293</v>
      </c>
      <c r="K146" s="382">
        <v>5510</v>
      </c>
      <c r="L146" s="382">
        <v>2400</v>
      </c>
      <c r="M146" s="382">
        <v>2484</v>
      </c>
      <c r="N146" s="382">
        <v>2600</v>
      </c>
      <c r="O146" s="382">
        <v>1280</v>
      </c>
      <c r="P146" s="341">
        <v>2000</v>
      </c>
      <c r="Q146" s="383">
        <v>6.42</v>
      </c>
      <c r="R146" s="343">
        <f t="shared" si="18"/>
        <v>12840</v>
      </c>
      <c r="S146" s="344">
        <f t="shared" si="19"/>
        <v>600</v>
      </c>
      <c r="T146" s="345">
        <f t="shared" si="23"/>
        <v>3852</v>
      </c>
      <c r="U146" s="344">
        <f t="shared" si="20"/>
        <v>600</v>
      </c>
      <c r="V146" s="345">
        <f t="shared" si="24"/>
        <v>3852</v>
      </c>
      <c r="W146" s="344">
        <f t="shared" si="21"/>
        <v>600</v>
      </c>
      <c r="X146" s="346">
        <f t="shared" si="25"/>
        <v>3852</v>
      </c>
      <c r="Y146" s="344">
        <f t="shared" si="22"/>
        <v>200</v>
      </c>
      <c r="Z146" s="345">
        <f t="shared" si="26"/>
        <v>1284</v>
      </c>
      <c r="AA146" s="378"/>
    </row>
    <row r="147" spans="1:28" s="348" customFormat="1" ht="18.75">
      <c r="A147" s="334">
        <v>143</v>
      </c>
      <c r="B147" s="350">
        <v>784293</v>
      </c>
      <c r="C147" s="351" t="s">
        <v>1000</v>
      </c>
      <c r="D147" s="351"/>
      <c r="E147" s="351"/>
      <c r="F147" s="347">
        <v>1</v>
      </c>
      <c r="G147" s="347">
        <v>1</v>
      </c>
      <c r="H147" s="352" t="s">
        <v>845</v>
      </c>
      <c r="I147" s="358">
        <v>1000</v>
      </c>
      <c r="J147" s="354" t="s">
        <v>846</v>
      </c>
      <c r="K147" s="340">
        <v>260</v>
      </c>
      <c r="L147" s="340">
        <v>140</v>
      </c>
      <c r="M147" s="340">
        <v>152.39999999999998</v>
      </c>
      <c r="N147" s="340">
        <v>160</v>
      </c>
      <c r="O147" s="340">
        <v>21</v>
      </c>
      <c r="P147" s="341">
        <v>160</v>
      </c>
      <c r="Q147" s="344">
        <v>150</v>
      </c>
      <c r="R147" s="343">
        <f t="shared" si="18"/>
        <v>24000</v>
      </c>
      <c r="S147" s="344">
        <f t="shared" si="19"/>
        <v>48</v>
      </c>
      <c r="T147" s="345">
        <f t="shared" si="23"/>
        <v>7200</v>
      </c>
      <c r="U147" s="344">
        <f t="shared" si="20"/>
        <v>48</v>
      </c>
      <c r="V147" s="345">
        <f t="shared" si="24"/>
        <v>7200</v>
      </c>
      <c r="W147" s="344">
        <f t="shared" si="21"/>
        <v>48</v>
      </c>
      <c r="X147" s="346">
        <f t="shared" si="25"/>
        <v>7200</v>
      </c>
      <c r="Y147" s="344">
        <f t="shared" si="22"/>
        <v>16</v>
      </c>
      <c r="Z147" s="345">
        <f t="shared" si="26"/>
        <v>2400</v>
      </c>
      <c r="AA147" s="347"/>
    </row>
    <row r="148" spans="1:28" s="348" customFormat="1" ht="18.75">
      <c r="A148" s="349">
        <v>144</v>
      </c>
      <c r="B148" s="350">
        <v>735852</v>
      </c>
      <c r="C148" s="351" t="s">
        <v>1001</v>
      </c>
      <c r="D148" s="351"/>
      <c r="E148" s="351"/>
      <c r="F148" s="347">
        <v>1</v>
      </c>
      <c r="G148" s="347">
        <v>1</v>
      </c>
      <c r="H148" s="352" t="s">
        <v>840</v>
      </c>
      <c r="I148" s="358">
        <v>10</v>
      </c>
      <c r="J148" s="354" t="s">
        <v>849</v>
      </c>
      <c r="K148" s="340">
        <v>9</v>
      </c>
      <c r="L148" s="340">
        <v>15</v>
      </c>
      <c r="M148" s="340">
        <v>12</v>
      </c>
      <c r="N148" s="340">
        <v>15</v>
      </c>
      <c r="O148" s="340">
        <v>0</v>
      </c>
      <c r="P148" s="341">
        <v>20</v>
      </c>
      <c r="Q148" s="344">
        <v>353.1</v>
      </c>
      <c r="R148" s="343">
        <f t="shared" si="18"/>
        <v>7062</v>
      </c>
      <c r="S148" s="344">
        <f t="shared" si="19"/>
        <v>6</v>
      </c>
      <c r="T148" s="345">
        <f t="shared" si="23"/>
        <v>2118.6000000000004</v>
      </c>
      <c r="U148" s="344">
        <f t="shared" si="20"/>
        <v>6</v>
      </c>
      <c r="V148" s="345">
        <f t="shared" si="24"/>
        <v>2118.6000000000004</v>
      </c>
      <c r="W148" s="344">
        <f t="shared" si="21"/>
        <v>6</v>
      </c>
      <c r="X148" s="346">
        <f t="shared" si="25"/>
        <v>2118.6000000000004</v>
      </c>
      <c r="Y148" s="344">
        <f t="shared" si="22"/>
        <v>2</v>
      </c>
      <c r="Z148" s="345">
        <f t="shared" si="26"/>
        <v>706.2</v>
      </c>
      <c r="AA148" s="347"/>
    </row>
    <row r="149" spans="1:28" s="348" customFormat="1" ht="18.75">
      <c r="A149" s="334">
        <v>145</v>
      </c>
      <c r="B149" s="350">
        <v>274393</v>
      </c>
      <c r="C149" s="351" t="s">
        <v>1002</v>
      </c>
      <c r="D149" s="351"/>
      <c r="E149" s="351"/>
      <c r="F149" s="347">
        <v>1</v>
      </c>
      <c r="G149" s="347">
        <v>1</v>
      </c>
      <c r="H149" s="352" t="s">
        <v>845</v>
      </c>
      <c r="I149" s="358">
        <v>500</v>
      </c>
      <c r="J149" s="354" t="s">
        <v>846</v>
      </c>
      <c r="K149" s="340">
        <v>1797</v>
      </c>
      <c r="L149" s="340">
        <v>1900</v>
      </c>
      <c r="M149" s="340">
        <v>2062.8000000000002</v>
      </c>
      <c r="N149" s="340">
        <v>2200</v>
      </c>
      <c r="O149" s="340">
        <v>55</v>
      </c>
      <c r="P149" s="341">
        <v>2200</v>
      </c>
      <c r="Q149" s="344">
        <v>118</v>
      </c>
      <c r="R149" s="343">
        <f t="shared" si="18"/>
        <v>259600</v>
      </c>
      <c r="S149" s="344">
        <f t="shared" si="19"/>
        <v>660</v>
      </c>
      <c r="T149" s="345">
        <f t="shared" si="23"/>
        <v>77880</v>
      </c>
      <c r="U149" s="344">
        <f t="shared" si="20"/>
        <v>660</v>
      </c>
      <c r="V149" s="345">
        <f t="shared" si="24"/>
        <v>77880</v>
      </c>
      <c r="W149" s="344">
        <f t="shared" si="21"/>
        <v>660</v>
      </c>
      <c r="X149" s="346">
        <f t="shared" si="25"/>
        <v>77880</v>
      </c>
      <c r="Y149" s="344">
        <f t="shared" si="22"/>
        <v>220</v>
      </c>
      <c r="Z149" s="345">
        <f t="shared" si="26"/>
        <v>25960</v>
      </c>
      <c r="AA149" s="347"/>
    </row>
    <row r="150" spans="1:28" s="348" customFormat="1" ht="18.75">
      <c r="A150" s="349">
        <v>146</v>
      </c>
      <c r="B150" s="350">
        <v>471037</v>
      </c>
      <c r="C150" s="351" t="s">
        <v>1003</v>
      </c>
      <c r="D150" s="351"/>
      <c r="E150" s="351"/>
      <c r="F150" s="347">
        <v>1</v>
      </c>
      <c r="G150" s="347">
        <v>1</v>
      </c>
      <c r="H150" s="352" t="s">
        <v>845</v>
      </c>
      <c r="I150" s="358">
        <v>100</v>
      </c>
      <c r="J150" s="354" t="s">
        <v>846</v>
      </c>
      <c r="K150" s="340">
        <v>220</v>
      </c>
      <c r="L150" s="340">
        <v>223</v>
      </c>
      <c r="M150" s="340">
        <v>450</v>
      </c>
      <c r="N150" s="340">
        <v>500</v>
      </c>
      <c r="O150" s="340">
        <v>20</v>
      </c>
      <c r="P150" s="341">
        <v>500</v>
      </c>
      <c r="Q150" s="344">
        <v>70</v>
      </c>
      <c r="R150" s="343">
        <f t="shared" si="18"/>
        <v>35000</v>
      </c>
      <c r="S150" s="344">
        <f t="shared" si="19"/>
        <v>150</v>
      </c>
      <c r="T150" s="345">
        <f t="shared" si="23"/>
        <v>10500</v>
      </c>
      <c r="U150" s="344">
        <f t="shared" si="20"/>
        <v>150</v>
      </c>
      <c r="V150" s="345">
        <f t="shared" si="24"/>
        <v>10500</v>
      </c>
      <c r="W150" s="344">
        <f t="shared" si="21"/>
        <v>150</v>
      </c>
      <c r="X150" s="346">
        <f t="shared" si="25"/>
        <v>10500</v>
      </c>
      <c r="Y150" s="344">
        <f t="shared" si="22"/>
        <v>50</v>
      </c>
      <c r="Z150" s="345">
        <f t="shared" si="26"/>
        <v>3500</v>
      </c>
      <c r="AA150" s="347"/>
    </row>
    <row r="151" spans="1:28" s="348" customFormat="1" ht="18.75">
      <c r="A151" s="349">
        <v>147</v>
      </c>
      <c r="B151" s="350">
        <v>672875</v>
      </c>
      <c r="C151" s="351" t="s">
        <v>1004</v>
      </c>
      <c r="D151" s="351"/>
      <c r="E151" s="351"/>
      <c r="F151" s="347">
        <v>1</v>
      </c>
      <c r="G151" s="347">
        <v>1</v>
      </c>
      <c r="H151" s="352" t="s">
        <v>840</v>
      </c>
      <c r="I151" s="358">
        <v>1</v>
      </c>
      <c r="J151" s="354" t="s">
        <v>841</v>
      </c>
      <c r="K151" s="340">
        <v>0</v>
      </c>
      <c r="L151" s="340">
        <v>0</v>
      </c>
      <c r="M151" s="340">
        <v>0</v>
      </c>
      <c r="N151" s="340">
        <v>0</v>
      </c>
      <c r="O151" s="340">
        <v>20</v>
      </c>
      <c r="P151" s="341">
        <v>400</v>
      </c>
      <c r="Q151" s="344">
        <v>129</v>
      </c>
      <c r="R151" s="343">
        <f t="shared" si="18"/>
        <v>51600</v>
      </c>
      <c r="S151" s="344">
        <f t="shared" si="19"/>
        <v>120</v>
      </c>
      <c r="T151" s="345">
        <f t="shared" si="23"/>
        <v>15480</v>
      </c>
      <c r="U151" s="344">
        <f t="shared" si="20"/>
        <v>120</v>
      </c>
      <c r="V151" s="345">
        <f t="shared" si="24"/>
        <v>15480</v>
      </c>
      <c r="W151" s="344">
        <f t="shared" si="21"/>
        <v>120</v>
      </c>
      <c r="X151" s="346">
        <f t="shared" si="25"/>
        <v>15480</v>
      </c>
      <c r="Y151" s="344">
        <f t="shared" si="22"/>
        <v>40</v>
      </c>
      <c r="Z151" s="345">
        <f t="shared" si="26"/>
        <v>5160</v>
      </c>
      <c r="AA151" s="347"/>
    </row>
    <row r="152" spans="1:28" s="348" customFormat="1" ht="18.75">
      <c r="A152" s="334">
        <v>148</v>
      </c>
      <c r="B152" s="350"/>
      <c r="C152" s="336" t="s">
        <v>1005</v>
      </c>
      <c r="D152" s="337"/>
      <c r="E152" s="337"/>
      <c r="F152" s="347">
        <v>1</v>
      </c>
      <c r="G152" s="347">
        <v>2</v>
      </c>
      <c r="H152" s="352" t="s">
        <v>840</v>
      </c>
      <c r="I152" s="358">
        <v>1</v>
      </c>
      <c r="J152" s="354" t="s">
        <v>841</v>
      </c>
      <c r="K152" s="340">
        <v>982</v>
      </c>
      <c r="L152" s="340">
        <v>1053</v>
      </c>
      <c r="M152" s="340">
        <v>820.80000000000007</v>
      </c>
      <c r="N152" s="340">
        <v>850</v>
      </c>
      <c r="O152" s="340">
        <v>118</v>
      </c>
      <c r="P152" s="341">
        <v>1000</v>
      </c>
      <c r="Q152" s="344">
        <v>39.110000000000028</v>
      </c>
      <c r="R152" s="343">
        <f t="shared" si="18"/>
        <v>39110.000000000029</v>
      </c>
      <c r="S152" s="344">
        <f t="shared" si="19"/>
        <v>300</v>
      </c>
      <c r="T152" s="345">
        <f t="shared" si="23"/>
        <v>11733.000000000009</v>
      </c>
      <c r="U152" s="344">
        <f t="shared" si="20"/>
        <v>300</v>
      </c>
      <c r="V152" s="345">
        <f t="shared" si="24"/>
        <v>11733.000000000009</v>
      </c>
      <c r="W152" s="344">
        <f t="shared" si="21"/>
        <v>300</v>
      </c>
      <c r="X152" s="346">
        <f t="shared" si="25"/>
        <v>11733.000000000009</v>
      </c>
      <c r="Y152" s="344">
        <f t="shared" si="22"/>
        <v>100</v>
      </c>
      <c r="Z152" s="345">
        <f t="shared" si="26"/>
        <v>3911.0000000000027</v>
      </c>
      <c r="AA152" s="347"/>
    </row>
    <row r="153" spans="1:28" s="348" customFormat="1" ht="18.75">
      <c r="A153" s="334">
        <v>149</v>
      </c>
      <c r="B153" s="350">
        <v>672978</v>
      </c>
      <c r="C153" s="351" t="s">
        <v>1006</v>
      </c>
      <c r="D153" s="351"/>
      <c r="E153" s="351"/>
      <c r="F153" s="347">
        <v>1</v>
      </c>
      <c r="G153" s="347">
        <v>2</v>
      </c>
      <c r="H153" s="352" t="s">
        <v>840</v>
      </c>
      <c r="I153" s="358">
        <v>1</v>
      </c>
      <c r="J153" s="354" t="s">
        <v>841</v>
      </c>
      <c r="K153" s="340">
        <v>489</v>
      </c>
      <c r="L153" s="340">
        <v>561</v>
      </c>
      <c r="M153" s="340">
        <v>734.40000000000009</v>
      </c>
      <c r="N153" s="340">
        <v>750</v>
      </c>
      <c r="O153" s="340">
        <v>40</v>
      </c>
      <c r="P153" s="341">
        <v>750</v>
      </c>
      <c r="Q153" s="344">
        <v>234.98186274509803</v>
      </c>
      <c r="R153" s="343">
        <f t="shared" si="18"/>
        <v>176236.39705882352</v>
      </c>
      <c r="S153" s="344">
        <f t="shared" si="19"/>
        <v>225</v>
      </c>
      <c r="T153" s="345">
        <f t="shared" si="23"/>
        <v>52870.919117647056</v>
      </c>
      <c r="U153" s="344">
        <f t="shared" si="20"/>
        <v>225</v>
      </c>
      <c r="V153" s="345">
        <f t="shared" si="24"/>
        <v>52870.919117647056</v>
      </c>
      <c r="W153" s="344">
        <f t="shared" si="21"/>
        <v>225</v>
      </c>
      <c r="X153" s="346">
        <f t="shared" si="25"/>
        <v>52870.919117647056</v>
      </c>
      <c r="Y153" s="344">
        <f t="shared" si="22"/>
        <v>75</v>
      </c>
      <c r="Z153" s="345">
        <f t="shared" si="26"/>
        <v>17623.639705882353</v>
      </c>
      <c r="AA153" s="347"/>
    </row>
    <row r="154" spans="1:28" s="348" customFormat="1" ht="18.75">
      <c r="A154" s="349">
        <v>150</v>
      </c>
      <c r="B154" s="350">
        <v>741649</v>
      </c>
      <c r="C154" s="351" t="s">
        <v>1007</v>
      </c>
      <c r="D154" s="351"/>
      <c r="E154" s="351"/>
      <c r="F154" s="347">
        <v>1</v>
      </c>
      <c r="G154" s="347">
        <v>2</v>
      </c>
      <c r="H154" s="352" t="s">
        <v>840</v>
      </c>
      <c r="I154" s="358">
        <v>1</v>
      </c>
      <c r="J154" s="354" t="s">
        <v>841</v>
      </c>
      <c r="K154" s="340">
        <v>425</v>
      </c>
      <c r="L154" s="340">
        <v>422</v>
      </c>
      <c r="M154" s="340">
        <v>388.79999999999995</v>
      </c>
      <c r="N154" s="340">
        <v>400</v>
      </c>
      <c r="O154" s="340">
        <v>50</v>
      </c>
      <c r="P154" s="341">
        <v>400</v>
      </c>
      <c r="Q154" s="344">
        <v>67.000339506172594</v>
      </c>
      <c r="R154" s="343">
        <f t="shared" si="18"/>
        <v>26800.135802469038</v>
      </c>
      <c r="S154" s="344">
        <f t="shared" si="19"/>
        <v>120</v>
      </c>
      <c r="T154" s="345">
        <f t="shared" si="23"/>
        <v>8040.040740740711</v>
      </c>
      <c r="U154" s="344">
        <f t="shared" si="20"/>
        <v>120</v>
      </c>
      <c r="V154" s="345">
        <f t="shared" si="24"/>
        <v>8040.040740740711</v>
      </c>
      <c r="W154" s="344">
        <f t="shared" si="21"/>
        <v>120</v>
      </c>
      <c r="X154" s="346">
        <f t="shared" si="25"/>
        <v>8040.040740740711</v>
      </c>
      <c r="Y154" s="344">
        <f t="shared" si="22"/>
        <v>40</v>
      </c>
      <c r="Z154" s="345">
        <f t="shared" si="26"/>
        <v>2680.013580246904</v>
      </c>
      <c r="AA154" s="347"/>
    </row>
    <row r="155" spans="1:28" s="348" customFormat="1" ht="18.75">
      <c r="A155" s="334">
        <v>151</v>
      </c>
      <c r="B155" s="350">
        <v>695701</v>
      </c>
      <c r="C155" s="351" t="s">
        <v>1008</v>
      </c>
      <c r="D155" s="351"/>
      <c r="E155" s="351"/>
      <c r="F155" s="347">
        <v>1</v>
      </c>
      <c r="G155" s="347">
        <v>2</v>
      </c>
      <c r="H155" s="352" t="s">
        <v>845</v>
      </c>
      <c r="I155" s="358">
        <v>30</v>
      </c>
      <c r="J155" s="354" t="s">
        <v>846</v>
      </c>
      <c r="K155" s="340">
        <v>405</v>
      </c>
      <c r="L155" s="340">
        <v>431</v>
      </c>
      <c r="M155" s="340">
        <v>288</v>
      </c>
      <c r="N155" s="340">
        <v>300</v>
      </c>
      <c r="O155" s="340">
        <v>0</v>
      </c>
      <c r="P155" s="341">
        <v>350</v>
      </c>
      <c r="Q155" s="344">
        <v>155.16999999999996</v>
      </c>
      <c r="R155" s="343">
        <f t="shared" si="18"/>
        <v>54309.499999999985</v>
      </c>
      <c r="S155" s="344">
        <f t="shared" si="19"/>
        <v>105</v>
      </c>
      <c r="T155" s="345">
        <f t="shared" si="23"/>
        <v>16292.849999999995</v>
      </c>
      <c r="U155" s="344">
        <f t="shared" si="20"/>
        <v>105</v>
      </c>
      <c r="V155" s="345">
        <f t="shared" si="24"/>
        <v>16292.849999999995</v>
      </c>
      <c r="W155" s="344">
        <f t="shared" si="21"/>
        <v>105</v>
      </c>
      <c r="X155" s="346">
        <f t="shared" si="25"/>
        <v>16292.849999999995</v>
      </c>
      <c r="Y155" s="344">
        <f t="shared" si="22"/>
        <v>35</v>
      </c>
      <c r="Z155" s="345">
        <f t="shared" si="26"/>
        <v>5430.9499999999989</v>
      </c>
      <c r="AA155" s="347"/>
    </row>
    <row r="156" spans="1:28" s="348" customFormat="1" ht="18.75">
      <c r="A156" s="349">
        <v>152</v>
      </c>
      <c r="B156" s="350">
        <v>695667</v>
      </c>
      <c r="C156" s="351" t="s">
        <v>1009</v>
      </c>
      <c r="D156" s="351"/>
      <c r="E156" s="351"/>
      <c r="F156" s="347">
        <v>1</v>
      </c>
      <c r="G156" s="347">
        <v>2</v>
      </c>
      <c r="H156" s="352" t="s">
        <v>875</v>
      </c>
      <c r="I156" s="358">
        <v>30</v>
      </c>
      <c r="J156" s="354" t="s">
        <v>846</v>
      </c>
      <c r="K156" s="340">
        <v>164</v>
      </c>
      <c r="L156" s="340">
        <v>126</v>
      </c>
      <c r="M156" s="340">
        <v>111.60000000000001</v>
      </c>
      <c r="N156" s="340">
        <v>150</v>
      </c>
      <c r="O156" s="340">
        <v>0</v>
      </c>
      <c r="P156" s="341">
        <v>150</v>
      </c>
      <c r="Q156" s="344">
        <v>137.35999999999999</v>
      </c>
      <c r="R156" s="343">
        <f t="shared" si="18"/>
        <v>20603.999999999996</v>
      </c>
      <c r="S156" s="344">
        <f t="shared" si="19"/>
        <v>45</v>
      </c>
      <c r="T156" s="345">
        <f t="shared" si="23"/>
        <v>6181.1999999999989</v>
      </c>
      <c r="U156" s="344">
        <f t="shared" si="20"/>
        <v>45</v>
      </c>
      <c r="V156" s="345">
        <f t="shared" si="24"/>
        <v>6181.1999999999989</v>
      </c>
      <c r="W156" s="344">
        <f t="shared" si="21"/>
        <v>45</v>
      </c>
      <c r="X156" s="346">
        <f t="shared" si="25"/>
        <v>6181.1999999999989</v>
      </c>
      <c r="Y156" s="344">
        <f t="shared" si="22"/>
        <v>15</v>
      </c>
      <c r="Z156" s="345">
        <f t="shared" si="26"/>
        <v>2060.3999999999996</v>
      </c>
      <c r="AA156" s="347"/>
    </row>
    <row r="157" spans="1:28" s="348" customFormat="1" ht="18.75">
      <c r="A157" s="349">
        <v>153</v>
      </c>
      <c r="B157" s="350">
        <v>111471</v>
      </c>
      <c r="C157" s="351" t="s">
        <v>1010</v>
      </c>
      <c r="D157" s="351"/>
      <c r="E157" s="351"/>
      <c r="F157" s="347">
        <v>1</v>
      </c>
      <c r="G157" s="347">
        <v>1</v>
      </c>
      <c r="H157" s="352" t="s">
        <v>845</v>
      </c>
      <c r="I157" s="358">
        <v>1000</v>
      </c>
      <c r="J157" s="354" t="s">
        <v>846</v>
      </c>
      <c r="K157" s="340">
        <v>1034</v>
      </c>
      <c r="L157" s="340">
        <v>1200</v>
      </c>
      <c r="M157" s="340">
        <v>1209.5999999999999</v>
      </c>
      <c r="N157" s="340">
        <v>1300</v>
      </c>
      <c r="O157" s="340">
        <v>12</v>
      </c>
      <c r="P157" s="341">
        <v>1300</v>
      </c>
      <c r="Q157" s="344">
        <v>210</v>
      </c>
      <c r="R157" s="343">
        <f t="shared" si="18"/>
        <v>273000</v>
      </c>
      <c r="S157" s="344">
        <f t="shared" si="19"/>
        <v>390</v>
      </c>
      <c r="T157" s="345">
        <f t="shared" si="23"/>
        <v>81900</v>
      </c>
      <c r="U157" s="344">
        <f t="shared" si="20"/>
        <v>390</v>
      </c>
      <c r="V157" s="345">
        <f t="shared" si="24"/>
        <v>81900</v>
      </c>
      <c r="W157" s="344">
        <f t="shared" si="21"/>
        <v>390</v>
      </c>
      <c r="X157" s="346">
        <f t="shared" si="25"/>
        <v>81900</v>
      </c>
      <c r="Y157" s="344">
        <f t="shared" si="22"/>
        <v>130</v>
      </c>
      <c r="Z157" s="345">
        <f t="shared" si="26"/>
        <v>27300</v>
      </c>
      <c r="AA157" s="347"/>
    </row>
    <row r="158" spans="1:28" s="348" customFormat="1" ht="18.75">
      <c r="A158" s="334">
        <v>154</v>
      </c>
      <c r="B158" s="350">
        <v>111849</v>
      </c>
      <c r="C158" s="351" t="s">
        <v>1011</v>
      </c>
      <c r="D158" s="351"/>
      <c r="E158" s="351"/>
      <c r="F158" s="347">
        <v>1</v>
      </c>
      <c r="G158" s="347">
        <v>1</v>
      </c>
      <c r="H158" s="352" t="s">
        <v>845</v>
      </c>
      <c r="I158" s="358">
        <v>100</v>
      </c>
      <c r="J158" s="354" t="s">
        <v>846</v>
      </c>
      <c r="K158" s="340">
        <v>4844</v>
      </c>
      <c r="L158" s="340">
        <v>5650</v>
      </c>
      <c r="M158" s="340">
        <v>5480.4</v>
      </c>
      <c r="N158" s="340">
        <v>5900</v>
      </c>
      <c r="O158" s="340">
        <v>433</v>
      </c>
      <c r="P158" s="341">
        <v>5500</v>
      </c>
      <c r="Q158" s="344">
        <v>45</v>
      </c>
      <c r="R158" s="343">
        <f t="shared" si="18"/>
        <v>247500</v>
      </c>
      <c r="S158" s="344">
        <f t="shared" si="19"/>
        <v>1650</v>
      </c>
      <c r="T158" s="345">
        <f t="shared" si="23"/>
        <v>74250</v>
      </c>
      <c r="U158" s="344">
        <f t="shared" si="20"/>
        <v>1650</v>
      </c>
      <c r="V158" s="345">
        <f t="shared" si="24"/>
        <v>74250</v>
      </c>
      <c r="W158" s="344">
        <f t="shared" si="21"/>
        <v>1650</v>
      </c>
      <c r="X158" s="346">
        <f t="shared" si="25"/>
        <v>74250</v>
      </c>
      <c r="Y158" s="344">
        <f t="shared" si="22"/>
        <v>550</v>
      </c>
      <c r="Z158" s="345">
        <f t="shared" si="26"/>
        <v>24750</v>
      </c>
      <c r="AA158" s="347"/>
    </row>
    <row r="159" spans="1:28" s="348" customFormat="1" ht="18.75">
      <c r="A159" s="334">
        <v>155</v>
      </c>
      <c r="B159" s="350">
        <v>107134</v>
      </c>
      <c r="C159" s="351" t="s">
        <v>1012</v>
      </c>
      <c r="D159" s="351"/>
      <c r="E159" s="351"/>
      <c r="F159" s="347">
        <v>1</v>
      </c>
      <c r="G159" s="347">
        <v>1</v>
      </c>
      <c r="H159" s="352" t="s">
        <v>840</v>
      </c>
      <c r="I159" s="358">
        <v>2</v>
      </c>
      <c r="J159" s="354" t="s">
        <v>356</v>
      </c>
      <c r="K159" s="340">
        <v>459</v>
      </c>
      <c r="L159" s="340">
        <v>605</v>
      </c>
      <c r="M159" s="340">
        <v>900</v>
      </c>
      <c r="N159" s="340">
        <v>1000</v>
      </c>
      <c r="O159" s="340">
        <v>130</v>
      </c>
      <c r="P159" s="341">
        <v>900</v>
      </c>
      <c r="Q159" s="344">
        <v>442.06</v>
      </c>
      <c r="R159" s="343">
        <f t="shared" si="18"/>
        <v>397854</v>
      </c>
      <c r="S159" s="344">
        <f t="shared" si="19"/>
        <v>270</v>
      </c>
      <c r="T159" s="345">
        <f t="shared" si="23"/>
        <v>119356.2</v>
      </c>
      <c r="U159" s="344">
        <f t="shared" si="20"/>
        <v>270</v>
      </c>
      <c r="V159" s="345">
        <f t="shared" si="24"/>
        <v>119356.2</v>
      </c>
      <c r="W159" s="344">
        <f t="shared" si="21"/>
        <v>270</v>
      </c>
      <c r="X159" s="346">
        <f t="shared" si="25"/>
        <v>119356.2</v>
      </c>
      <c r="Y159" s="344">
        <f t="shared" si="22"/>
        <v>90</v>
      </c>
      <c r="Z159" s="345">
        <f t="shared" si="26"/>
        <v>39785.4</v>
      </c>
      <c r="AA159" s="347"/>
    </row>
    <row r="160" spans="1:28" s="348" customFormat="1" ht="18.75">
      <c r="A160" s="349">
        <v>156</v>
      </c>
      <c r="B160" s="350"/>
      <c r="C160" s="336" t="s">
        <v>1013</v>
      </c>
      <c r="D160" s="337"/>
      <c r="E160" s="337"/>
      <c r="F160" s="347">
        <v>1</v>
      </c>
      <c r="G160" s="347">
        <v>1</v>
      </c>
      <c r="H160" s="352" t="s">
        <v>840</v>
      </c>
      <c r="I160" s="358">
        <v>1</v>
      </c>
      <c r="J160" s="354" t="s">
        <v>849</v>
      </c>
      <c r="K160" s="340">
        <v>22</v>
      </c>
      <c r="L160" s="340">
        <v>20</v>
      </c>
      <c r="M160" s="340">
        <v>12</v>
      </c>
      <c r="N160" s="340">
        <v>8</v>
      </c>
      <c r="O160" s="340">
        <v>0</v>
      </c>
      <c r="P160" s="341">
        <v>10</v>
      </c>
      <c r="Q160" s="344">
        <v>11.5</v>
      </c>
      <c r="R160" s="343">
        <f t="shared" si="18"/>
        <v>115</v>
      </c>
      <c r="S160" s="344">
        <f t="shared" si="19"/>
        <v>3</v>
      </c>
      <c r="T160" s="345">
        <f t="shared" si="23"/>
        <v>34.5</v>
      </c>
      <c r="U160" s="344">
        <f t="shared" si="20"/>
        <v>3</v>
      </c>
      <c r="V160" s="345">
        <f t="shared" si="24"/>
        <v>34.5</v>
      </c>
      <c r="W160" s="344">
        <f t="shared" si="21"/>
        <v>3</v>
      </c>
      <c r="X160" s="346">
        <f t="shared" si="25"/>
        <v>34.5</v>
      </c>
      <c r="Y160" s="344">
        <f t="shared" si="22"/>
        <v>1</v>
      </c>
      <c r="Z160" s="345">
        <f t="shared" si="26"/>
        <v>11.5</v>
      </c>
      <c r="AA160" s="347"/>
    </row>
    <row r="161" spans="1:27" s="348" customFormat="1" ht="18.75">
      <c r="A161" s="334">
        <v>157</v>
      </c>
      <c r="B161" s="350">
        <v>377574</v>
      </c>
      <c r="C161" s="351" t="s">
        <v>1014</v>
      </c>
      <c r="D161" s="351"/>
      <c r="E161" s="351"/>
      <c r="F161" s="347">
        <v>1</v>
      </c>
      <c r="G161" s="347">
        <v>1</v>
      </c>
      <c r="H161" s="352" t="s">
        <v>845</v>
      </c>
      <c r="I161" s="358">
        <v>250</v>
      </c>
      <c r="J161" s="354" t="s">
        <v>846</v>
      </c>
      <c r="K161" s="340">
        <v>15</v>
      </c>
      <c r="L161" s="340">
        <v>3</v>
      </c>
      <c r="M161" s="340">
        <v>11</v>
      </c>
      <c r="N161" s="340">
        <v>10</v>
      </c>
      <c r="O161" s="340">
        <v>20</v>
      </c>
      <c r="P161" s="341">
        <v>10</v>
      </c>
      <c r="Q161" s="344">
        <v>402.25</v>
      </c>
      <c r="R161" s="343">
        <f t="shared" si="18"/>
        <v>4022.5</v>
      </c>
      <c r="S161" s="344">
        <f t="shared" si="19"/>
        <v>3</v>
      </c>
      <c r="T161" s="345">
        <f t="shared" si="23"/>
        <v>1206.75</v>
      </c>
      <c r="U161" s="344">
        <f t="shared" si="20"/>
        <v>3</v>
      </c>
      <c r="V161" s="345">
        <f t="shared" si="24"/>
        <v>1206.75</v>
      </c>
      <c r="W161" s="344">
        <f t="shared" si="21"/>
        <v>3</v>
      </c>
      <c r="X161" s="346">
        <f t="shared" si="25"/>
        <v>1206.75</v>
      </c>
      <c r="Y161" s="344">
        <f t="shared" si="22"/>
        <v>1</v>
      </c>
      <c r="Z161" s="345">
        <f t="shared" si="26"/>
        <v>402.25</v>
      </c>
      <c r="AA161" s="347"/>
    </row>
    <row r="162" spans="1:27" s="348" customFormat="1" ht="18.75">
      <c r="A162" s="349">
        <v>158</v>
      </c>
      <c r="B162" s="350">
        <v>835842</v>
      </c>
      <c r="C162" s="351" t="s">
        <v>1015</v>
      </c>
      <c r="D162" s="351"/>
      <c r="E162" s="351"/>
      <c r="F162" s="347">
        <v>1</v>
      </c>
      <c r="G162" s="347">
        <v>1</v>
      </c>
      <c r="H162" s="352" t="s">
        <v>879</v>
      </c>
      <c r="I162" s="358">
        <v>1</v>
      </c>
      <c r="J162" s="354" t="s">
        <v>293</v>
      </c>
      <c r="K162" s="340">
        <v>677</v>
      </c>
      <c r="L162" s="340">
        <v>930</v>
      </c>
      <c r="M162" s="340">
        <v>276</v>
      </c>
      <c r="N162" s="340">
        <v>250</v>
      </c>
      <c r="O162" s="340">
        <v>130</v>
      </c>
      <c r="P162" s="341">
        <v>200</v>
      </c>
      <c r="Q162" s="344">
        <v>15</v>
      </c>
      <c r="R162" s="343">
        <f t="shared" si="18"/>
        <v>3000</v>
      </c>
      <c r="S162" s="344">
        <f t="shared" si="19"/>
        <v>60</v>
      </c>
      <c r="T162" s="345">
        <f t="shared" si="23"/>
        <v>900</v>
      </c>
      <c r="U162" s="344">
        <f t="shared" si="20"/>
        <v>60</v>
      </c>
      <c r="V162" s="345">
        <f t="shared" si="24"/>
        <v>900</v>
      </c>
      <c r="W162" s="344">
        <f t="shared" si="21"/>
        <v>60</v>
      </c>
      <c r="X162" s="346">
        <f t="shared" si="25"/>
        <v>900</v>
      </c>
      <c r="Y162" s="344">
        <f t="shared" si="22"/>
        <v>20</v>
      </c>
      <c r="Z162" s="345">
        <f t="shared" si="26"/>
        <v>300</v>
      </c>
      <c r="AA162" s="347"/>
    </row>
    <row r="163" spans="1:27" s="348" customFormat="1" ht="18.75">
      <c r="A163" s="349">
        <v>159</v>
      </c>
      <c r="B163" s="350">
        <v>759702</v>
      </c>
      <c r="C163" s="336" t="s">
        <v>1016</v>
      </c>
      <c r="D163" s="337"/>
      <c r="E163" s="337"/>
      <c r="F163" s="347">
        <v>1</v>
      </c>
      <c r="G163" s="347">
        <v>2</v>
      </c>
      <c r="H163" s="352" t="s">
        <v>840</v>
      </c>
      <c r="I163" s="358">
        <v>1</v>
      </c>
      <c r="J163" s="354" t="s">
        <v>841</v>
      </c>
      <c r="K163" s="340">
        <v>99</v>
      </c>
      <c r="L163" s="340">
        <v>208</v>
      </c>
      <c r="M163" s="340">
        <v>151.19999999999999</v>
      </c>
      <c r="N163" s="340">
        <v>200</v>
      </c>
      <c r="O163" s="340">
        <v>18</v>
      </c>
      <c r="P163" s="341">
        <v>190</v>
      </c>
      <c r="Q163" s="384">
        <v>189.97</v>
      </c>
      <c r="R163" s="343">
        <f t="shared" si="18"/>
        <v>36094.300000000003</v>
      </c>
      <c r="S163" s="344">
        <f t="shared" si="19"/>
        <v>57</v>
      </c>
      <c r="T163" s="345">
        <f t="shared" si="23"/>
        <v>10828.289999999999</v>
      </c>
      <c r="U163" s="344">
        <f t="shared" si="20"/>
        <v>57</v>
      </c>
      <c r="V163" s="345">
        <f t="shared" si="24"/>
        <v>10828.289999999999</v>
      </c>
      <c r="W163" s="344">
        <f t="shared" si="21"/>
        <v>57</v>
      </c>
      <c r="X163" s="346">
        <f t="shared" si="25"/>
        <v>10828.289999999999</v>
      </c>
      <c r="Y163" s="344">
        <f t="shared" si="22"/>
        <v>19</v>
      </c>
      <c r="Z163" s="345">
        <f t="shared" si="26"/>
        <v>3609.43</v>
      </c>
      <c r="AA163" s="347"/>
    </row>
    <row r="164" spans="1:27" s="348" customFormat="1" ht="18.75">
      <c r="A164" s="334">
        <v>160</v>
      </c>
      <c r="B164" s="350">
        <v>146177</v>
      </c>
      <c r="C164" s="336" t="s">
        <v>1017</v>
      </c>
      <c r="D164" s="337"/>
      <c r="E164" s="337"/>
      <c r="F164" s="347">
        <v>1</v>
      </c>
      <c r="G164" s="347">
        <v>2</v>
      </c>
      <c r="H164" s="352" t="s">
        <v>840</v>
      </c>
      <c r="I164" s="358">
        <v>1</v>
      </c>
      <c r="J164" s="354" t="s">
        <v>841</v>
      </c>
      <c r="K164" s="340">
        <v>2369</v>
      </c>
      <c r="L164" s="340">
        <v>4649</v>
      </c>
      <c r="M164" s="340">
        <v>4058.3999999999996</v>
      </c>
      <c r="N164" s="340">
        <v>5000</v>
      </c>
      <c r="O164" s="340">
        <v>1645</v>
      </c>
      <c r="P164" s="341">
        <v>3500</v>
      </c>
      <c r="Q164" s="384">
        <v>166.63000000000005</v>
      </c>
      <c r="R164" s="343">
        <f t="shared" si="18"/>
        <v>583205.00000000023</v>
      </c>
      <c r="S164" s="344">
        <f t="shared" si="19"/>
        <v>1050</v>
      </c>
      <c r="T164" s="345">
        <f t="shared" si="23"/>
        <v>174961.50000000006</v>
      </c>
      <c r="U164" s="344">
        <f t="shared" si="20"/>
        <v>1050</v>
      </c>
      <c r="V164" s="345">
        <f t="shared" si="24"/>
        <v>174961.50000000006</v>
      </c>
      <c r="W164" s="344">
        <f t="shared" si="21"/>
        <v>1050</v>
      </c>
      <c r="X164" s="346">
        <f t="shared" si="25"/>
        <v>174961.50000000006</v>
      </c>
      <c r="Y164" s="344">
        <f t="shared" si="22"/>
        <v>350</v>
      </c>
      <c r="Z164" s="345">
        <f t="shared" si="26"/>
        <v>58320.500000000022</v>
      </c>
      <c r="AA164" s="347"/>
    </row>
    <row r="165" spans="1:27" s="348" customFormat="1" ht="18.75">
      <c r="A165" s="334">
        <v>161</v>
      </c>
      <c r="B165" s="350">
        <v>813135</v>
      </c>
      <c r="C165" s="336" t="s">
        <v>1018</v>
      </c>
      <c r="D165" s="337"/>
      <c r="E165" s="337"/>
      <c r="F165" s="347">
        <v>1</v>
      </c>
      <c r="G165" s="347">
        <v>2</v>
      </c>
      <c r="H165" s="352" t="s">
        <v>840</v>
      </c>
      <c r="I165" s="358">
        <v>1</v>
      </c>
      <c r="J165" s="354" t="s">
        <v>841</v>
      </c>
      <c r="K165" s="340">
        <v>2895</v>
      </c>
      <c r="L165" s="340">
        <v>3623</v>
      </c>
      <c r="M165" s="340">
        <v>4050</v>
      </c>
      <c r="N165" s="340">
        <v>4500</v>
      </c>
      <c r="O165" s="340">
        <v>516</v>
      </c>
      <c r="P165" s="341">
        <v>4000</v>
      </c>
      <c r="Q165" s="384">
        <v>221.47088888888894</v>
      </c>
      <c r="R165" s="343">
        <f t="shared" si="18"/>
        <v>885883.55555555574</v>
      </c>
      <c r="S165" s="344">
        <f t="shared" si="19"/>
        <v>1200</v>
      </c>
      <c r="T165" s="345">
        <f t="shared" si="23"/>
        <v>265765.06666666671</v>
      </c>
      <c r="U165" s="344">
        <f t="shared" si="20"/>
        <v>1200</v>
      </c>
      <c r="V165" s="345">
        <f t="shared" si="24"/>
        <v>265765.06666666671</v>
      </c>
      <c r="W165" s="344">
        <f t="shared" si="21"/>
        <v>1200</v>
      </c>
      <c r="X165" s="346">
        <f t="shared" si="25"/>
        <v>265765.06666666671</v>
      </c>
      <c r="Y165" s="344">
        <f t="shared" si="22"/>
        <v>400</v>
      </c>
      <c r="Z165" s="345">
        <f t="shared" si="26"/>
        <v>88588.355555555579</v>
      </c>
      <c r="AA165" s="347"/>
    </row>
    <row r="166" spans="1:27" s="348" customFormat="1" ht="18.75">
      <c r="A166" s="349">
        <v>162</v>
      </c>
      <c r="B166" s="350">
        <v>720905</v>
      </c>
      <c r="C166" s="336" t="s">
        <v>1019</v>
      </c>
      <c r="D166" s="337"/>
      <c r="E166" s="337"/>
      <c r="F166" s="347">
        <v>1</v>
      </c>
      <c r="G166" s="347">
        <v>2</v>
      </c>
      <c r="H166" s="352" t="s">
        <v>840</v>
      </c>
      <c r="I166" s="358">
        <v>1</v>
      </c>
      <c r="J166" s="354" t="s">
        <v>841</v>
      </c>
      <c r="K166" s="340">
        <v>2109</v>
      </c>
      <c r="L166" s="340">
        <v>2854</v>
      </c>
      <c r="M166" s="340">
        <v>3223.2000000000003</v>
      </c>
      <c r="N166" s="340">
        <v>3500</v>
      </c>
      <c r="O166" s="340">
        <v>551</v>
      </c>
      <c r="P166" s="341">
        <v>3000</v>
      </c>
      <c r="Q166" s="385">
        <v>199.27108339538347</v>
      </c>
      <c r="R166" s="343">
        <f t="shared" si="18"/>
        <v>597813.25018615043</v>
      </c>
      <c r="S166" s="344">
        <f t="shared" si="19"/>
        <v>900</v>
      </c>
      <c r="T166" s="345">
        <f t="shared" si="23"/>
        <v>179343.97505584513</v>
      </c>
      <c r="U166" s="344">
        <f t="shared" si="20"/>
        <v>900</v>
      </c>
      <c r="V166" s="345">
        <f t="shared" si="24"/>
        <v>179343.97505584513</v>
      </c>
      <c r="W166" s="344">
        <f t="shared" si="21"/>
        <v>900</v>
      </c>
      <c r="X166" s="346">
        <f t="shared" si="25"/>
        <v>179343.97505584513</v>
      </c>
      <c r="Y166" s="344">
        <f t="shared" si="22"/>
        <v>300</v>
      </c>
      <c r="Z166" s="345">
        <f t="shared" si="26"/>
        <v>59781.32501861504</v>
      </c>
      <c r="AA166" s="347"/>
    </row>
    <row r="167" spans="1:27" s="348" customFormat="1" ht="18.75">
      <c r="A167" s="334">
        <v>163</v>
      </c>
      <c r="B167" s="350"/>
      <c r="C167" s="336" t="s">
        <v>1020</v>
      </c>
      <c r="D167" s="337"/>
      <c r="E167" s="337"/>
      <c r="F167" s="347">
        <v>1</v>
      </c>
      <c r="G167" s="347">
        <v>1</v>
      </c>
      <c r="H167" s="352" t="s">
        <v>840</v>
      </c>
      <c r="I167" s="358">
        <v>1</v>
      </c>
      <c r="J167" s="354" t="s">
        <v>841</v>
      </c>
      <c r="K167" s="340">
        <v>1039</v>
      </c>
      <c r="L167" s="340">
        <v>2323</v>
      </c>
      <c r="M167" s="340">
        <v>2256</v>
      </c>
      <c r="N167" s="340">
        <v>2500</v>
      </c>
      <c r="O167" s="340">
        <v>160</v>
      </c>
      <c r="P167" s="341">
        <v>2500</v>
      </c>
      <c r="Q167" s="342">
        <v>321</v>
      </c>
      <c r="R167" s="360">
        <f t="shared" si="18"/>
        <v>802500</v>
      </c>
      <c r="S167" s="344">
        <f t="shared" si="19"/>
        <v>750</v>
      </c>
      <c r="T167" s="345">
        <f t="shared" si="23"/>
        <v>240750</v>
      </c>
      <c r="U167" s="344">
        <f t="shared" si="20"/>
        <v>750</v>
      </c>
      <c r="V167" s="345">
        <f t="shared" si="24"/>
        <v>240750</v>
      </c>
      <c r="W167" s="344">
        <f t="shared" si="21"/>
        <v>750</v>
      </c>
      <c r="X167" s="346">
        <f t="shared" si="25"/>
        <v>240750</v>
      </c>
      <c r="Y167" s="344">
        <f t="shared" si="22"/>
        <v>250</v>
      </c>
      <c r="Z167" s="345">
        <f t="shared" si="26"/>
        <v>80250</v>
      </c>
      <c r="AA167" s="347"/>
    </row>
    <row r="168" spans="1:27" s="348" customFormat="1" ht="18.75">
      <c r="A168" s="349">
        <v>164</v>
      </c>
      <c r="B168" s="350"/>
      <c r="C168" s="337" t="s">
        <v>1021</v>
      </c>
      <c r="D168" s="337"/>
      <c r="E168" s="337"/>
      <c r="F168" s="347">
        <v>1</v>
      </c>
      <c r="G168" s="347">
        <v>1</v>
      </c>
      <c r="H168" s="352" t="s">
        <v>840</v>
      </c>
      <c r="I168" s="358">
        <v>1</v>
      </c>
      <c r="J168" s="354" t="s">
        <v>841</v>
      </c>
      <c r="K168" s="340">
        <v>0</v>
      </c>
      <c r="L168" s="340">
        <v>0</v>
      </c>
      <c r="M168" s="340">
        <v>34.799999999999997</v>
      </c>
      <c r="N168" s="340">
        <v>50</v>
      </c>
      <c r="O168" s="340">
        <v>11</v>
      </c>
      <c r="P168" s="341">
        <v>50</v>
      </c>
      <c r="Q168" s="342">
        <v>164.97999999999996</v>
      </c>
      <c r="R168" s="343">
        <f t="shared" si="18"/>
        <v>8248.9999999999982</v>
      </c>
      <c r="S168" s="344">
        <f t="shared" si="19"/>
        <v>15</v>
      </c>
      <c r="T168" s="345">
        <f t="shared" si="23"/>
        <v>2474.6999999999994</v>
      </c>
      <c r="U168" s="344">
        <f t="shared" si="20"/>
        <v>15</v>
      </c>
      <c r="V168" s="345">
        <f t="shared" si="24"/>
        <v>2474.6999999999994</v>
      </c>
      <c r="W168" s="344">
        <f t="shared" si="21"/>
        <v>15</v>
      </c>
      <c r="X168" s="346">
        <f t="shared" si="25"/>
        <v>2474.6999999999994</v>
      </c>
      <c r="Y168" s="344">
        <f t="shared" si="22"/>
        <v>5</v>
      </c>
      <c r="Z168" s="345">
        <f t="shared" si="26"/>
        <v>824.89999999999986</v>
      </c>
      <c r="AA168" s="347"/>
    </row>
    <row r="169" spans="1:27" s="348" customFormat="1" ht="18.75">
      <c r="A169" s="349">
        <v>165</v>
      </c>
      <c r="B169" s="350">
        <v>737096</v>
      </c>
      <c r="C169" s="351" t="s">
        <v>1022</v>
      </c>
      <c r="D169" s="351"/>
      <c r="E169" s="351"/>
      <c r="F169" s="347">
        <v>1</v>
      </c>
      <c r="G169" s="347">
        <v>1</v>
      </c>
      <c r="H169" s="352" t="s">
        <v>845</v>
      </c>
      <c r="I169" s="358">
        <v>500</v>
      </c>
      <c r="J169" s="354" t="s">
        <v>846</v>
      </c>
      <c r="K169" s="340">
        <v>0</v>
      </c>
      <c r="L169" s="340">
        <v>0</v>
      </c>
      <c r="M169" s="340">
        <v>0</v>
      </c>
      <c r="N169" s="340">
        <v>15</v>
      </c>
      <c r="O169" s="340">
        <v>0</v>
      </c>
      <c r="P169" s="341">
        <v>15</v>
      </c>
      <c r="Q169" s="344">
        <v>780.82956521739129</v>
      </c>
      <c r="R169" s="343">
        <f t="shared" si="18"/>
        <v>11712.44347826087</v>
      </c>
      <c r="S169" s="344">
        <f t="shared" si="19"/>
        <v>4.5</v>
      </c>
      <c r="T169" s="345">
        <f t="shared" si="23"/>
        <v>3513.7330434782607</v>
      </c>
      <c r="U169" s="344">
        <f t="shared" si="20"/>
        <v>4.5</v>
      </c>
      <c r="V169" s="345">
        <f t="shared" si="24"/>
        <v>3513.7330434782607</v>
      </c>
      <c r="W169" s="344">
        <f t="shared" si="21"/>
        <v>4.5</v>
      </c>
      <c r="X169" s="346">
        <f t="shared" si="25"/>
        <v>3513.7330434782607</v>
      </c>
      <c r="Y169" s="344">
        <f t="shared" si="22"/>
        <v>1.5</v>
      </c>
      <c r="Z169" s="345">
        <f t="shared" si="26"/>
        <v>1171.2443478260871</v>
      </c>
      <c r="AA169" s="347"/>
    </row>
    <row r="170" spans="1:27" s="348" customFormat="1" ht="18.75">
      <c r="A170" s="334">
        <v>166</v>
      </c>
      <c r="B170" s="350">
        <v>322918</v>
      </c>
      <c r="C170" s="351" t="s">
        <v>1023</v>
      </c>
      <c r="D170" s="351"/>
      <c r="E170" s="351"/>
      <c r="F170" s="347">
        <v>1</v>
      </c>
      <c r="G170" s="347">
        <v>1</v>
      </c>
      <c r="H170" s="352" t="s">
        <v>845</v>
      </c>
      <c r="I170" s="358">
        <v>500</v>
      </c>
      <c r="J170" s="354" t="s">
        <v>846</v>
      </c>
      <c r="K170" s="340">
        <v>0</v>
      </c>
      <c r="L170" s="340">
        <v>0</v>
      </c>
      <c r="M170" s="340">
        <v>0</v>
      </c>
      <c r="N170" s="340">
        <v>15</v>
      </c>
      <c r="O170" s="340">
        <v>0</v>
      </c>
      <c r="P170" s="341">
        <v>15</v>
      </c>
      <c r="Q170" s="344">
        <v>1110.2008333333331</v>
      </c>
      <c r="R170" s="343">
        <f t="shared" si="18"/>
        <v>16653.012499999997</v>
      </c>
      <c r="S170" s="344">
        <f t="shared" si="19"/>
        <v>4.5</v>
      </c>
      <c r="T170" s="345">
        <f t="shared" si="23"/>
        <v>4995.9037499999986</v>
      </c>
      <c r="U170" s="344">
        <f t="shared" si="20"/>
        <v>4.5</v>
      </c>
      <c r="V170" s="345">
        <f t="shared" si="24"/>
        <v>4995.9037499999986</v>
      </c>
      <c r="W170" s="344">
        <f t="shared" si="21"/>
        <v>4.5</v>
      </c>
      <c r="X170" s="346">
        <f t="shared" si="25"/>
        <v>4995.9037499999986</v>
      </c>
      <c r="Y170" s="344">
        <f t="shared" si="22"/>
        <v>1.5</v>
      </c>
      <c r="Z170" s="345">
        <f t="shared" si="26"/>
        <v>1665.3012499999995</v>
      </c>
      <c r="AA170" s="347"/>
    </row>
    <row r="171" spans="1:27" s="348" customFormat="1" ht="18.75">
      <c r="A171" s="334">
        <v>167</v>
      </c>
      <c r="B171" s="350">
        <v>766121</v>
      </c>
      <c r="C171" s="351" t="s">
        <v>1024</v>
      </c>
      <c r="D171" s="351"/>
      <c r="E171" s="351"/>
      <c r="F171" s="347">
        <v>1</v>
      </c>
      <c r="G171" s="347">
        <v>1</v>
      </c>
      <c r="H171" s="352" t="s">
        <v>838</v>
      </c>
      <c r="I171" s="358">
        <v>1</v>
      </c>
      <c r="J171" s="354" t="s">
        <v>293</v>
      </c>
      <c r="K171" s="340">
        <v>11936</v>
      </c>
      <c r="L171" s="340">
        <v>14003</v>
      </c>
      <c r="M171" s="340">
        <v>16516.800000000003</v>
      </c>
      <c r="N171" s="340">
        <v>17000</v>
      </c>
      <c r="O171" s="340">
        <v>1444</v>
      </c>
      <c r="P171" s="341">
        <v>16000</v>
      </c>
      <c r="Q171" s="344">
        <v>30.941987794245755</v>
      </c>
      <c r="R171" s="343">
        <f t="shared" si="18"/>
        <v>495071.80470793205</v>
      </c>
      <c r="S171" s="344">
        <f t="shared" si="19"/>
        <v>4800</v>
      </c>
      <c r="T171" s="345">
        <f t="shared" si="23"/>
        <v>148521.54141237962</v>
      </c>
      <c r="U171" s="344">
        <f t="shared" si="20"/>
        <v>4800</v>
      </c>
      <c r="V171" s="345">
        <f t="shared" si="24"/>
        <v>148521.54141237962</v>
      </c>
      <c r="W171" s="344">
        <f t="shared" si="21"/>
        <v>4800</v>
      </c>
      <c r="X171" s="346">
        <f t="shared" si="25"/>
        <v>148521.54141237962</v>
      </c>
      <c r="Y171" s="344">
        <f t="shared" si="22"/>
        <v>1600</v>
      </c>
      <c r="Z171" s="345">
        <f t="shared" si="26"/>
        <v>49507.18047079321</v>
      </c>
      <c r="AA171" s="347"/>
    </row>
    <row r="172" spans="1:27" s="348" customFormat="1" ht="18.75">
      <c r="A172" s="349">
        <v>168</v>
      </c>
      <c r="B172" s="350">
        <v>766109</v>
      </c>
      <c r="C172" s="351" t="s">
        <v>1025</v>
      </c>
      <c r="D172" s="351"/>
      <c r="E172" s="351"/>
      <c r="F172" s="347">
        <v>1</v>
      </c>
      <c r="G172" s="347">
        <v>1</v>
      </c>
      <c r="H172" s="352" t="s">
        <v>838</v>
      </c>
      <c r="I172" s="358">
        <v>1</v>
      </c>
      <c r="J172" s="354" t="s">
        <v>293</v>
      </c>
      <c r="K172" s="340">
        <v>3600</v>
      </c>
      <c r="L172" s="340">
        <v>2750</v>
      </c>
      <c r="M172" s="340">
        <v>3372</v>
      </c>
      <c r="N172" s="340">
        <v>3400</v>
      </c>
      <c r="O172" s="340">
        <v>840</v>
      </c>
      <c r="P172" s="341">
        <v>3000</v>
      </c>
      <c r="Q172" s="344">
        <v>8.0644382308083369</v>
      </c>
      <c r="R172" s="343">
        <f t="shared" si="18"/>
        <v>24193.31469242501</v>
      </c>
      <c r="S172" s="344">
        <f t="shared" si="19"/>
        <v>900</v>
      </c>
      <c r="T172" s="345">
        <f t="shared" si="23"/>
        <v>7257.9944077275031</v>
      </c>
      <c r="U172" s="344">
        <f t="shared" si="20"/>
        <v>900</v>
      </c>
      <c r="V172" s="345">
        <f t="shared" si="24"/>
        <v>7257.9944077275031</v>
      </c>
      <c r="W172" s="344">
        <f t="shared" si="21"/>
        <v>900</v>
      </c>
      <c r="X172" s="346">
        <f t="shared" si="25"/>
        <v>7257.9944077275031</v>
      </c>
      <c r="Y172" s="344">
        <f t="shared" si="22"/>
        <v>300</v>
      </c>
      <c r="Z172" s="345">
        <f t="shared" si="26"/>
        <v>2419.331469242501</v>
      </c>
      <c r="AA172" s="347"/>
    </row>
    <row r="173" spans="1:27" s="348" customFormat="1" ht="18.75">
      <c r="A173" s="334">
        <v>169</v>
      </c>
      <c r="B173" s="350">
        <v>681329</v>
      </c>
      <c r="C173" s="351" t="s">
        <v>1026</v>
      </c>
      <c r="D173" s="351"/>
      <c r="E173" s="351"/>
      <c r="F173" s="347">
        <v>1</v>
      </c>
      <c r="G173" s="347">
        <v>1</v>
      </c>
      <c r="H173" s="352" t="s">
        <v>840</v>
      </c>
      <c r="I173" s="358">
        <v>1</v>
      </c>
      <c r="J173" s="354" t="s">
        <v>356</v>
      </c>
      <c r="K173" s="340">
        <v>197</v>
      </c>
      <c r="L173" s="340">
        <v>180</v>
      </c>
      <c r="M173" s="340">
        <v>186</v>
      </c>
      <c r="N173" s="340">
        <v>190</v>
      </c>
      <c r="O173" s="340">
        <v>15</v>
      </c>
      <c r="P173" s="341">
        <v>200</v>
      </c>
      <c r="Q173" s="344">
        <v>1829.7</v>
      </c>
      <c r="R173" s="343">
        <f t="shared" si="18"/>
        <v>365940</v>
      </c>
      <c r="S173" s="344">
        <f t="shared" si="19"/>
        <v>60</v>
      </c>
      <c r="T173" s="345">
        <f t="shared" si="23"/>
        <v>109782</v>
      </c>
      <c r="U173" s="344">
        <f t="shared" si="20"/>
        <v>60</v>
      </c>
      <c r="V173" s="345">
        <f t="shared" si="24"/>
        <v>109782</v>
      </c>
      <c r="W173" s="344">
        <f t="shared" si="21"/>
        <v>60</v>
      </c>
      <c r="X173" s="346">
        <f t="shared" si="25"/>
        <v>109782</v>
      </c>
      <c r="Y173" s="344">
        <f t="shared" si="22"/>
        <v>20</v>
      </c>
      <c r="Z173" s="345">
        <f t="shared" si="26"/>
        <v>36594</v>
      </c>
      <c r="AA173" s="347"/>
    </row>
    <row r="174" spans="1:27" s="391" customFormat="1" ht="18.75">
      <c r="A174" s="349">
        <v>170</v>
      </c>
      <c r="B174" s="386"/>
      <c r="C174" s="288" t="s">
        <v>1027</v>
      </c>
      <c r="D174" s="288"/>
      <c r="E174" s="288"/>
      <c r="F174" s="387">
        <v>2</v>
      </c>
      <c r="G174" s="387">
        <v>1</v>
      </c>
      <c r="H174" s="388" t="s">
        <v>845</v>
      </c>
      <c r="I174" s="389">
        <v>50</v>
      </c>
      <c r="J174" s="350" t="s">
        <v>846</v>
      </c>
      <c r="K174" s="389">
        <v>0</v>
      </c>
      <c r="L174" s="389">
        <v>0</v>
      </c>
      <c r="M174" s="389">
        <v>0</v>
      </c>
      <c r="N174" s="389">
        <v>100</v>
      </c>
      <c r="O174" s="389">
        <v>0</v>
      </c>
      <c r="P174" s="389">
        <v>100</v>
      </c>
      <c r="Q174" s="390">
        <v>666</v>
      </c>
      <c r="R174" s="343">
        <f t="shared" si="18"/>
        <v>66600</v>
      </c>
      <c r="S174" s="390">
        <f>P174*0.3</f>
        <v>30</v>
      </c>
      <c r="T174" s="390">
        <f>S174*Q174</f>
        <v>19980</v>
      </c>
      <c r="U174" s="390">
        <f>P174*0.3</f>
        <v>30</v>
      </c>
      <c r="V174" s="390">
        <f>U174*Q174</f>
        <v>19980</v>
      </c>
      <c r="W174" s="390">
        <f>P174*0.3</f>
        <v>30</v>
      </c>
      <c r="X174" s="390">
        <f>W174*Q174</f>
        <v>19980</v>
      </c>
      <c r="Y174" s="390">
        <f>P174*0.1</f>
        <v>10</v>
      </c>
      <c r="Z174" s="390">
        <f>Y174*Q174</f>
        <v>6660</v>
      </c>
      <c r="AA174" s="387"/>
    </row>
    <row r="175" spans="1:27" s="348" customFormat="1" ht="18.75">
      <c r="A175" s="349">
        <v>171</v>
      </c>
      <c r="B175" s="350"/>
      <c r="C175" s="392" t="s">
        <v>1028</v>
      </c>
      <c r="D175" s="392"/>
      <c r="E175" s="392"/>
      <c r="F175" s="347">
        <v>1</v>
      </c>
      <c r="G175" s="347">
        <v>2</v>
      </c>
      <c r="H175" s="352" t="s">
        <v>875</v>
      </c>
      <c r="I175" s="358">
        <v>100</v>
      </c>
      <c r="J175" s="354" t="s">
        <v>846</v>
      </c>
      <c r="K175" s="340"/>
      <c r="L175" s="340"/>
      <c r="M175" s="340">
        <v>3.5999999999999996</v>
      </c>
      <c r="N175" s="340">
        <v>5</v>
      </c>
      <c r="O175" s="340">
        <v>0</v>
      </c>
      <c r="P175" s="341">
        <v>5</v>
      </c>
      <c r="Q175" s="344">
        <v>205.19666666666666</v>
      </c>
      <c r="R175" s="343">
        <f t="shared" si="18"/>
        <v>1025.9833333333333</v>
      </c>
      <c r="S175" s="344">
        <v>2</v>
      </c>
      <c r="T175" s="345">
        <f t="shared" si="23"/>
        <v>410.39333333333332</v>
      </c>
      <c r="U175" s="344">
        <v>2</v>
      </c>
      <c r="V175" s="345">
        <f t="shared" si="24"/>
        <v>410.39333333333332</v>
      </c>
      <c r="W175" s="344">
        <v>1</v>
      </c>
      <c r="X175" s="346">
        <f t="shared" si="25"/>
        <v>205.19666666666666</v>
      </c>
      <c r="Y175" s="344">
        <v>0</v>
      </c>
      <c r="Z175" s="345">
        <f t="shared" si="26"/>
        <v>0</v>
      </c>
      <c r="AA175" s="347"/>
    </row>
    <row r="176" spans="1:27" s="348" customFormat="1" ht="18.75">
      <c r="A176" s="334">
        <v>172</v>
      </c>
      <c r="B176" s="350"/>
      <c r="C176" s="336" t="s">
        <v>1029</v>
      </c>
      <c r="D176" s="337"/>
      <c r="E176" s="337"/>
      <c r="F176" s="347">
        <v>1</v>
      </c>
      <c r="G176" s="347">
        <v>1</v>
      </c>
      <c r="H176" s="352" t="s">
        <v>1030</v>
      </c>
      <c r="I176" s="358">
        <v>5</v>
      </c>
      <c r="J176" s="354" t="s">
        <v>225</v>
      </c>
      <c r="K176" s="340">
        <v>11</v>
      </c>
      <c r="L176" s="340">
        <v>5</v>
      </c>
      <c r="M176" s="340">
        <v>29</v>
      </c>
      <c r="N176" s="340">
        <v>40</v>
      </c>
      <c r="O176" s="340">
        <v>115</v>
      </c>
      <c r="P176" s="341">
        <v>20</v>
      </c>
      <c r="Q176" s="344">
        <v>280</v>
      </c>
      <c r="R176" s="343">
        <f t="shared" si="18"/>
        <v>5600</v>
      </c>
      <c r="S176" s="344">
        <f t="shared" si="19"/>
        <v>6</v>
      </c>
      <c r="T176" s="345">
        <f t="shared" si="23"/>
        <v>1680</v>
      </c>
      <c r="U176" s="344">
        <f t="shared" si="20"/>
        <v>6</v>
      </c>
      <c r="V176" s="345">
        <f t="shared" si="24"/>
        <v>1680</v>
      </c>
      <c r="W176" s="344">
        <f t="shared" si="21"/>
        <v>6</v>
      </c>
      <c r="X176" s="346">
        <f t="shared" si="25"/>
        <v>1680</v>
      </c>
      <c r="Y176" s="344">
        <f t="shared" si="22"/>
        <v>2</v>
      </c>
      <c r="Z176" s="345">
        <f t="shared" si="26"/>
        <v>560</v>
      </c>
      <c r="AA176" s="347"/>
    </row>
    <row r="177" spans="1:27" s="348" customFormat="1" ht="18.75">
      <c r="A177" s="334">
        <v>173</v>
      </c>
      <c r="B177" s="350"/>
      <c r="C177" s="336" t="s">
        <v>1031</v>
      </c>
      <c r="D177" s="337"/>
      <c r="E177" s="337"/>
      <c r="F177" s="347">
        <v>1</v>
      </c>
      <c r="G177" s="347">
        <v>1</v>
      </c>
      <c r="H177" s="352" t="s">
        <v>1030</v>
      </c>
      <c r="I177" s="358">
        <v>5</v>
      </c>
      <c r="J177" s="354" t="s">
        <v>225</v>
      </c>
      <c r="K177" s="340">
        <v>6</v>
      </c>
      <c r="L177" s="340">
        <v>10</v>
      </c>
      <c r="M177" s="340">
        <v>24</v>
      </c>
      <c r="N177" s="340">
        <v>30</v>
      </c>
      <c r="O177" s="340">
        <v>25</v>
      </c>
      <c r="P177" s="341">
        <v>25</v>
      </c>
      <c r="Q177" s="344">
        <v>320</v>
      </c>
      <c r="R177" s="343">
        <f t="shared" si="18"/>
        <v>8000</v>
      </c>
      <c r="S177" s="344">
        <v>8</v>
      </c>
      <c r="T177" s="345">
        <f t="shared" si="23"/>
        <v>2560</v>
      </c>
      <c r="U177" s="344">
        <v>8</v>
      </c>
      <c r="V177" s="345">
        <f t="shared" si="24"/>
        <v>2560</v>
      </c>
      <c r="W177" s="344">
        <v>8</v>
      </c>
      <c r="X177" s="346">
        <f t="shared" si="25"/>
        <v>2560</v>
      </c>
      <c r="Y177" s="344">
        <v>1</v>
      </c>
      <c r="Z177" s="345">
        <f t="shared" si="26"/>
        <v>320</v>
      </c>
      <c r="AA177" s="347"/>
    </row>
    <row r="178" spans="1:27" s="348" customFormat="1" ht="18.75">
      <c r="A178" s="349">
        <v>174</v>
      </c>
      <c r="B178" s="350"/>
      <c r="C178" s="337" t="s">
        <v>1032</v>
      </c>
      <c r="D178" s="337"/>
      <c r="E178" s="337"/>
      <c r="F178" s="347">
        <v>1</v>
      </c>
      <c r="G178" s="347">
        <v>1</v>
      </c>
      <c r="H178" s="352" t="s">
        <v>840</v>
      </c>
      <c r="I178" s="358">
        <v>1</v>
      </c>
      <c r="J178" s="354" t="s">
        <v>849</v>
      </c>
      <c r="K178" s="340"/>
      <c r="L178" s="340"/>
      <c r="M178" s="340">
        <v>306</v>
      </c>
      <c r="N178" s="340">
        <v>350</v>
      </c>
      <c r="O178" s="340">
        <v>0</v>
      </c>
      <c r="P178" s="341">
        <v>350</v>
      </c>
      <c r="Q178" s="344">
        <v>25.490196078431371</v>
      </c>
      <c r="R178" s="343">
        <f t="shared" si="18"/>
        <v>8921.568627450979</v>
      </c>
      <c r="S178" s="344">
        <f t="shared" si="19"/>
        <v>105</v>
      </c>
      <c r="T178" s="345">
        <f t="shared" si="23"/>
        <v>2676.4705882352941</v>
      </c>
      <c r="U178" s="344">
        <f t="shared" si="20"/>
        <v>105</v>
      </c>
      <c r="V178" s="345">
        <f t="shared" si="24"/>
        <v>2676.4705882352941</v>
      </c>
      <c r="W178" s="344">
        <f t="shared" si="21"/>
        <v>105</v>
      </c>
      <c r="X178" s="346">
        <f t="shared" si="25"/>
        <v>2676.4705882352941</v>
      </c>
      <c r="Y178" s="344">
        <f t="shared" si="22"/>
        <v>35</v>
      </c>
      <c r="Z178" s="345">
        <f t="shared" si="26"/>
        <v>892.15686274509801</v>
      </c>
      <c r="AA178" s="347"/>
    </row>
    <row r="179" spans="1:27" s="348" customFormat="1" ht="18.75">
      <c r="A179" s="334">
        <v>175</v>
      </c>
      <c r="B179" s="350">
        <v>786261</v>
      </c>
      <c r="C179" s="351" t="s">
        <v>1033</v>
      </c>
      <c r="D179" s="351"/>
      <c r="E179" s="351"/>
      <c r="F179" s="347">
        <v>1</v>
      </c>
      <c r="G179" s="347">
        <v>1</v>
      </c>
      <c r="H179" s="352" t="s">
        <v>845</v>
      </c>
      <c r="I179" s="358">
        <v>500</v>
      </c>
      <c r="J179" s="354" t="s">
        <v>846</v>
      </c>
      <c r="K179" s="340">
        <v>1611</v>
      </c>
      <c r="L179" s="340">
        <v>1916</v>
      </c>
      <c r="M179" s="340">
        <v>1948.8000000000002</v>
      </c>
      <c r="N179" s="340">
        <v>2100</v>
      </c>
      <c r="O179" s="340">
        <v>368</v>
      </c>
      <c r="P179" s="341">
        <v>2000</v>
      </c>
      <c r="Q179" s="344">
        <v>95</v>
      </c>
      <c r="R179" s="343">
        <f t="shared" si="18"/>
        <v>190000</v>
      </c>
      <c r="S179" s="344">
        <f t="shared" si="19"/>
        <v>600</v>
      </c>
      <c r="T179" s="345">
        <f t="shared" si="23"/>
        <v>57000</v>
      </c>
      <c r="U179" s="344">
        <f t="shared" si="20"/>
        <v>600</v>
      </c>
      <c r="V179" s="345">
        <f t="shared" si="24"/>
        <v>57000</v>
      </c>
      <c r="W179" s="344">
        <f t="shared" si="21"/>
        <v>600</v>
      </c>
      <c r="X179" s="346">
        <f t="shared" si="25"/>
        <v>57000</v>
      </c>
      <c r="Y179" s="344">
        <f t="shared" si="22"/>
        <v>200</v>
      </c>
      <c r="Z179" s="345">
        <f t="shared" si="26"/>
        <v>19000</v>
      </c>
      <c r="AA179" s="347"/>
    </row>
    <row r="180" spans="1:27" s="348" customFormat="1" ht="18.75">
      <c r="A180" s="349">
        <v>176</v>
      </c>
      <c r="B180" s="350">
        <v>762737</v>
      </c>
      <c r="C180" s="351" t="s">
        <v>1034</v>
      </c>
      <c r="D180" s="351"/>
      <c r="E180" s="351"/>
      <c r="F180" s="347">
        <v>1</v>
      </c>
      <c r="G180" s="347">
        <v>1</v>
      </c>
      <c r="H180" s="352" t="s">
        <v>1035</v>
      </c>
      <c r="I180" s="358">
        <v>1</v>
      </c>
      <c r="J180" s="354" t="s">
        <v>293</v>
      </c>
      <c r="K180" s="340">
        <v>4019</v>
      </c>
      <c r="L180" s="340">
        <v>3828</v>
      </c>
      <c r="M180" s="340">
        <v>3844.7999999999997</v>
      </c>
      <c r="N180" s="340">
        <v>3900</v>
      </c>
      <c r="O180" s="340">
        <v>480</v>
      </c>
      <c r="P180" s="341">
        <v>3800</v>
      </c>
      <c r="Q180" s="344">
        <v>27.819999999999983</v>
      </c>
      <c r="R180" s="343">
        <f t="shared" si="18"/>
        <v>105715.99999999993</v>
      </c>
      <c r="S180" s="344">
        <f t="shared" si="19"/>
        <v>1140</v>
      </c>
      <c r="T180" s="345">
        <f t="shared" si="23"/>
        <v>31714.799999999981</v>
      </c>
      <c r="U180" s="344">
        <f t="shared" si="20"/>
        <v>1140</v>
      </c>
      <c r="V180" s="345">
        <f t="shared" si="24"/>
        <v>31714.799999999981</v>
      </c>
      <c r="W180" s="344">
        <f t="shared" si="21"/>
        <v>1140</v>
      </c>
      <c r="X180" s="346">
        <f t="shared" si="25"/>
        <v>31714.799999999981</v>
      </c>
      <c r="Y180" s="344">
        <f t="shared" si="22"/>
        <v>380</v>
      </c>
      <c r="Z180" s="345">
        <f t="shared" si="26"/>
        <v>10571.599999999993</v>
      </c>
      <c r="AA180" s="347"/>
    </row>
    <row r="181" spans="1:27" s="348" customFormat="1" ht="18.75">
      <c r="A181" s="349">
        <v>177</v>
      </c>
      <c r="B181" s="350">
        <v>329812</v>
      </c>
      <c r="C181" s="351" t="s">
        <v>1036</v>
      </c>
      <c r="D181" s="351"/>
      <c r="E181" s="351"/>
      <c r="F181" s="347">
        <v>1</v>
      </c>
      <c r="G181" s="347">
        <v>1</v>
      </c>
      <c r="H181" s="352" t="s">
        <v>875</v>
      </c>
      <c r="I181" s="358">
        <v>50</v>
      </c>
      <c r="J181" s="354" t="s">
        <v>846</v>
      </c>
      <c r="K181" s="340">
        <v>208</v>
      </c>
      <c r="L181" s="340">
        <v>203</v>
      </c>
      <c r="M181" s="340">
        <v>98.399999999999991</v>
      </c>
      <c r="N181" s="340">
        <v>100</v>
      </c>
      <c r="O181" s="340">
        <v>28</v>
      </c>
      <c r="P181" s="341">
        <v>120</v>
      </c>
      <c r="Q181" s="344">
        <v>212.80487804878049</v>
      </c>
      <c r="R181" s="343">
        <f t="shared" si="18"/>
        <v>25536.585365853658</v>
      </c>
      <c r="S181" s="344">
        <f t="shared" si="19"/>
        <v>36</v>
      </c>
      <c r="T181" s="345">
        <f t="shared" si="23"/>
        <v>7660.9756097560976</v>
      </c>
      <c r="U181" s="344">
        <f t="shared" si="20"/>
        <v>36</v>
      </c>
      <c r="V181" s="345">
        <f t="shared" si="24"/>
        <v>7660.9756097560976</v>
      </c>
      <c r="W181" s="344">
        <f t="shared" si="21"/>
        <v>36</v>
      </c>
      <c r="X181" s="346">
        <f t="shared" si="25"/>
        <v>7660.9756097560976</v>
      </c>
      <c r="Y181" s="344">
        <f t="shared" si="22"/>
        <v>12</v>
      </c>
      <c r="Z181" s="345">
        <f t="shared" si="26"/>
        <v>2553.6585365853662</v>
      </c>
      <c r="AA181" s="347"/>
    </row>
    <row r="182" spans="1:27" s="348" customFormat="1" ht="18.75">
      <c r="A182" s="334">
        <v>178</v>
      </c>
      <c r="B182" s="350">
        <v>329617</v>
      </c>
      <c r="C182" s="351" t="s">
        <v>1037</v>
      </c>
      <c r="D182" s="351"/>
      <c r="E182" s="351"/>
      <c r="F182" s="347">
        <v>1</v>
      </c>
      <c r="G182" s="347">
        <v>1</v>
      </c>
      <c r="H182" s="352" t="s">
        <v>875</v>
      </c>
      <c r="I182" s="358">
        <v>500</v>
      </c>
      <c r="J182" s="354" t="s">
        <v>846</v>
      </c>
      <c r="K182" s="340">
        <v>160</v>
      </c>
      <c r="L182" s="340">
        <v>151</v>
      </c>
      <c r="M182" s="340">
        <v>168</v>
      </c>
      <c r="N182" s="340">
        <v>170</v>
      </c>
      <c r="O182" s="340">
        <v>26</v>
      </c>
      <c r="P182" s="341">
        <v>160</v>
      </c>
      <c r="Q182" s="344">
        <v>320</v>
      </c>
      <c r="R182" s="343">
        <f t="shared" si="18"/>
        <v>51200</v>
      </c>
      <c r="S182" s="344">
        <f t="shared" si="19"/>
        <v>48</v>
      </c>
      <c r="T182" s="345">
        <f t="shared" si="23"/>
        <v>15360</v>
      </c>
      <c r="U182" s="344">
        <f t="shared" si="20"/>
        <v>48</v>
      </c>
      <c r="V182" s="345">
        <f t="shared" si="24"/>
        <v>15360</v>
      </c>
      <c r="W182" s="344">
        <f t="shared" si="21"/>
        <v>48</v>
      </c>
      <c r="X182" s="346">
        <f t="shared" si="25"/>
        <v>15360</v>
      </c>
      <c r="Y182" s="344">
        <f t="shared" si="22"/>
        <v>16</v>
      </c>
      <c r="Z182" s="345">
        <f t="shared" si="26"/>
        <v>5120</v>
      </c>
      <c r="AA182" s="347"/>
    </row>
    <row r="183" spans="1:27" s="348" customFormat="1" ht="18.75">
      <c r="A183" s="334">
        <v>179</v>
      </c>
      <c r="B183" s="350">
        <v>830402</v>
      </c>
      <c r="C183" s="351" t="s">
        <v>1038</v>
      </c>
      <c r="D183" s="351"/>
      <c r="E183" s="351"/>
      <c r="F183" s="347">
        <v>1</v>
      </c>
      <c r="G183" s="347">
        <v>1</v>
      </c>
      <c r="H183" s="352" t="s">
        <v>840</v>
      </c>
      <c r="I183" s="358">
        <v>1</v>
      </c>
      <c r="J183" s="354" t="s">
        <v>849</v>
      </c>
      <c r="K183" s="340">
        <v>306</v>
      </c>
      <c r="L183" s="340">
        <v>310</v>
      </c>
      <c r="M183" s="340">
        <v>252</v>
      </c>
      <c r="N183" s="340">
        <v>320</v>
      </c>
      <c r="O183" s="340">
        <v>20</v>
      </c>
      <c r="P183" s="341">
        <v>300</v>
      </c>
      <c r="Q183" s="344">
        <v>203.3</v>
      </c>
      <c r="R183" s="343">
        <f t="shared" si="18"/>
        <v>60990</v>
      </c>
      <c r="S183" s="344">
        <f t="shared" si="19"/>
        <v>90</v>
      </c>
      <c r="T183" s="345">
        <f t="shared" si="23"/>
        <v>18297</v>
      </c>
      <c r="U183" s="344">
        <f t="shared" si="20"/>
        <v>90</v>
      </c>
      <c r="V183" s="345">
        <f t="shared" si="24"/>
        <v>18297</v>
      </c>
      <c r="W183" s="344">
        <f t="shared" si="21"/>
        <v>90</v>
      </c>
      <c r="X183" s="346">
        <f t="shared" si="25"/>
        <v>18297</v>
      </c>
      <c r="Y183" s="344">
        <f t="shared" si="22"/>
        <v>30</v>
      </c>
      <c r="Z183" s="345">
        <f t="shared" si="26"/>
        <v>6099</v>
      </c>
      <c r="AA183" s="347"/>
    </row>
    <row r="184" spans="1:27" s="348" customFormat="1" ht="18.75">
      <c r="A184" s="349">
        <v>180</v>
      </c>
      <c r="B184" s="350">
        <v>829928</v>
      </c>
      <c r="C184" s="351" t="s">
        <v>1039</v>
      </c>
      <c r="D184" s="351"/>
      <c r="E184" s="351"/>
      <c r="F184" s="347">
        <v>1</v>
      </c>
      <c r="G184" s="347">
        <v>1</v>
      </c>
      <c r="H184" s="352" t="s">
        <v>840</v>
      </c>
      <c r="I184" s="358">
        <v>1</v>
      </c>
      <c r="J184" s="354" t="s">
        <v>849</v>
      </c>
      <c r="K184" s="340">
        <v>2935</v>
      </c>
      <c r="L184" s="340">
        <v>3050</v>
      </c>
      <c r="M184" s="340">
        <v>2820</v>
      </c>
      <c r="N184" s="340">
        <v>2800</v>
      </c>
      <c r="O184" s="340">
        <v>200</v>
      </c>
      <c r="P184" s="341">
        <v>2800</v>
      </c>
      <c r="Q184" s="344">
        <v>26</v>
      </c>
      <c r="R184" s="343">
        <f t="shared" si="18"/>
        <v>72800</v>
      </c>
      <c r="S184" s="344">
        <f t="shared" si="19"/>
        <v>840</v>
      </c>
      <c r="T184" s="345">
        <f t="shared" si="23"/>
        <v>21840</v>
      </c>
      <c r="U184" s="344">
        <f t="shared" si="20"/>
        <v>840</v>
      </c>
      <c r="V184" s="345">
        <f t="shared" si="24"/>
        <v>21840</v>
      </c>
      <c r="W184" s="344">
        <f t="shared" si="21"/>
        <v>840</v>
      </c>
      <c r="X184" s="346">
        <f t="shared" si="25"/>
        <v>21840</v>
      </c>
      <c r="Y184" s="344">
        <f t="shared" si="22"/>
        <v>280</v>
      </c>
      <c r="Z184" s="345">
        <f t="shared" si="26"/>
        <v>7280</v>
      </c>
      <c r="AA184" s="347"/>
    </row>
    <row r="185" spans="1:27" s="348" customFormat="1" ht="18.75">
      <c r="A185" s="334">
        <v>181</v>
      </c>
      <c r="B185" s="350"/>
      <c r="C185" s="336" t="s">
        <v>1040</v>
      </c>
      <c r="D185" s="337"/>
      <c r="E185" s="337"/>
      <c r="F185" s="347">
        <v>1</v>
      </c>
      <c r="G185" s="347">
        <v>1</v>
      </c>
      <c r="H185" s="352" t="s">
        <v>838</v>
      </c>
      <c r="I185" s="358">
        <v>1</v>
      </c>
      <c r="J185" s="354" t="s">
        <v>356</v>
      </c>
      <c r="K185" s="340">
        <v>426</v>
      </c>
      <c r="L185" s="340">
        <v>466</v>
      </c>
      <c r="M185" s="340">
        <v>426</v>
      </c>
      <c r="N185" s="340">
        <v>450</v>
      </c>
      <c r="O185" s="340">
        <v>74</v>
      </c>
      <c r="P185" s="341">
        <v>450</v>
      </c>
      <c r="Q185" s="344">
        <v>228.98000000000002</v>
      </c>
      <c r="R185" s="343">
        <f t="shared" si="18"/>
        <v>103041.00000000001</v>
      </c>
      <c r="S185" s="344">
        <f t="shared" si="19"/>
        <v>135</v>
      </c>
      <c r="T185" s="345">
        <f t="shared" si="23"/>
        <v>30912.300000000003</v>
      </c>
      <c r="U185" s="344">
        <f t="shared" si="20"/>
        <v>135</v>
      </c>
      <c r="V185" s="345">
        <f t="shared" si="24"/>
        <v>30912.300000000003</v>
      </c>
      <c r="W185" s="344">
        <f t="shared" si="21"/>
        <v>135</v>
      </c>
      <c r="X185" s="346">
        <f t="shared" si="25"/>
        <v>30912.300000000003</v>
      </c>
      <c r="Y185" s="344">
        <f t="shared" si="22"/>
        <v>45</v>
      </c>
      <c r="Z185" s="345">
        <f t="shared" si="26"/>
        <v>10304.1</v>
      </c>
      <c r="AA185" s="347"/>
    </row>
    <row r="186" spans="1:27" s="348" customFormat="1" ht="18.75">
      <c r="A186" s="349">
        <v>182</v>
      </c>
      <c r="B186" s="350"/>
      <c r="C186" s="336" t="s">
        <v>1041</v>
      </c>
      <c r="D186" s="337"/>
      <c r="E186" s="337"/>
      <c r="F186" s="347">
        <v>1</v>
      </c>
      <c r="G186" s="347">
        <v>1</v>
      </c>
      <c r="H186" s="352" t="s">
        <v>915</v>
      </c>
      <c r="I186" s="358">
        <v>1</v>
      </c>
      <c r="J186" s="354" t="s">
        <v>356</v>
      </c>
      <c r="K186" s="340">
        <v>18</v>
      </c>
      <c r="L186" s="340">
        <v>54</v>
      </c>
      <c r="M186" s="340">
        <v>48</v>
      </c>
      <c r="N186" s="340">
        <v>70</v>
      </c>
      <c r="O186" s="340">
        <v>30</v>
      </c>
      <c r="P186" s="341">
        <v>50</v>
      </c>
      <c r="Q186" s="344">
        <v>223.63000000000002</v>
      </c>
      <c r="R186" s="343">
        <f t="shared" si="18"/>
        <v>11181.500000000002</v>
      </c>
      <c r="S186" s="344">
        <f t="shared" si="19"/>
        <v>15</v>
      </c>
      <c r="T186" s="345">
        <f t="shared" si="23"/>
        <v>3354.4500000000003</v>
      </c>
      <c r="U186" s="344">
        <f t="shared" si="20"/>
        <v>15</v>
      </c>
      <c r="V186" s="345">
        <f t="shared" si="24"/>
        <v>3354.4500000000003</v>
      </c>
      <c r="W186" s="344">
        <f t="shared" si="21"/>
        <v>15</v>
      </c>
      <c r="X186" s="346">
        <f t="shared" si="25"/>
        <v>3354.4500000000003</v>
      </c>
      <c r="Y186" s="344">
        <f t="shared" si="22"/>
        <v>5</v>
      </c>
      <c r="Z186" s="345">
        <f t="shared" si="26"/>
        <v>1118.1500000000001</v>
      </c>
      <c r="AA186" s="347"/>
    </row>
    <row r="187" spans="1:27" s="348" customFormat="1" ht="18.75">
      <c r="A187" s="349">
        <v>183</v>
      </c>
      <c r="B187" s="350"/>
      <c r="C187" s="393" t="s">
        <v>1042</v>
      </c>
      <c r="D187" s="337"/>
      <c r="E187" s="337"/>
      <c r="F187" s="347">
        <v>1</v>
      </c>
      <c r="G187" s="347">
        <v>1</v>
      </c>
      <c r="H187" s="352" t="s">
        <v>838</v>
      </c>
      <c r="I187" s="358">
        <v>1</v>
      </c>
      <c r="J187" s="354" t="s">
        <v>356</v>
      </c>
      <c r="K187" s="340">
        <v>39</v>
      </c>
      <c r="L187" s="340">
        <v>100</v>
      </c>
      <c r="M187" s="340">
        <v>66</v>
      </c>
      <c r="N187" s="340">
        <v>100</v>
      </c>
      <c r="O187" s="340">
        <v>30</v>
      </c>
      <c r="P187" s="341">
        <v>80</v>
      </c>
      <c r="Q187" s="344">
        <v>371.29</v>
      </c>
      <c r="R187" s="343">
        <f t="shared" si="18"/>
        <v>29703.200000000001</v>
      </c>
      <c r="S187" s="344">
        <f t="shared" si="19"/>
        <v>24</v>
      </c>
      <c r="T187" s="345">
        <f t="shared" si="23"/>
        <v>8910.9600000000009</v>
      </c>
      <c r="U187" s="344">
        <f t="shared" si="20"/>
        <v>24</v>
      </c>
      <c r="V187" s="345">
        <f t="shared" si="24"/>
        <v>8910.9600000000009</v>
      </c>
      <c r="W187" s="344">
        <f t="shared" si="21"/>
        <v>24</v>
      </c>
      <c r="X187" s="346">
        <f t="shared" si="25"/>
        <v>8910.9600000000009</v>
      </c>
      <c r="Y187" s="344">
        <f t="shared" si="22"/>
        <v>8</v>
      </c>
      <c r="Z187" s="345">
        <f t="shared" si="26"/>
        <v>2970.32</v>
      </c>
      <c r="AA187" s="347"/>
    </row>
    <row r="188" spans="1:27" s="348" customFormat="1" ht="18.75">
      <c r="A188" s="334">
        <v>184</v>
      </c>
      <c r="B188" s="350">
        <v>715692</v>
      </c>
      <c r="C188" s="351" t="s">
        <v>1043</v>
      </c>
      <c r="D188" s="351"/>
      <c r="E188" s="351"/>
      <c r="F188" s="347">
        <v>1</v>
      </c>
      <c r="G188" s="347">
        <v>1</v>
      </c>
      <c r="H188" s="352" t="s">
        <v>845</v>
      </c>
      <c r="I188" s="358">
        <v>1000</v>
      </c>
      <c r="J188" s="354" t="s">
        <v>846</v>
      </c>
      <c r="K188" s="340">
        <v>944</v>
      </c>
      <c r="L188" s="340">
        <v>1014</v>
      </c>
      <c r="M188" s="340">
        <v>972</v>
      </c>
      <c r="N188" s="340">
        <v>1000</v>
      </c>
      <c r="O188" s="340">
        <v>180</v>
      </c>
      <c r="P188" s="341">
        <v>1000</v>
      </c>
      <c r="Q188" s="344">
        <v>200</v>
      </c>
      <c r="R188" s="343">
        <f t="shared" si="18"/>
        <v>200000</v>
      </c>
      <c r="S188" s="344">
        <f t="shared" si="19"/>
        <v>300</v>
      </c>
      <c r="T188" s="345">
        <f t="shared" si="23"/>
        <v>60000</v>
      </c>
      <c r="U188" s="344">
        <f t="shared" si="20"/>
        <v>300</v>
      </c>
      <c r="V188" s="345">
        <f t="shared" si="24"/>
        <v>60000</v>
      </c>
      <c r="W188" s="344">
        <f t="shared" si="21"/>
        <v>300</v>
      </c>
      <c r="X188" s="346">
        <f t="shared" si="25"/>
        <v>60000</v>
      </c>
      <c r="Y188" s="344">
        <f t="shared" si="22"/>
        <v>100</v>
      </c>
      <c r="Z188" s="345">
        <f t="shared" si="26"/>
        <v>20000</v>
      </c>
      <c r="AA188" s="347"/>
    </row>
    <row r="189" spans="1:27" s="348" customFormat="1" ht="18.75">
      <c r="A189" s="334">
        <v>185</v>
      </c>
      <c r="B189" s="350">
        <v>785218</v>
      </c>
      <c r="C189" s="351" t="s">
        <v>1044</v>
      </c>
      <c r="D189" s="351"/>
      <c r="E189" s="351"/>
      <c r="F189" s="347">
        <v>1</v>
      </c>
      <c r="G189" s="347">
        <v>1</v>
      </c>
      <c r="H189" s="352" t="s">
        <v>838</v>
      </c>
      <c r="I189" s="358">
        <v>1</v>
      </c>
      <c r="J189" s="354" t="s">
        <v>293</v>
      </c>
      <c r="K189" s="340">
        <v>604</v>
      </c>
      <c r="L189" s="340">
        <v>699</v>
      </c>
      <c r="M189" s="340">
        <v>619.20000000000005</v>
      </c>
      <c r="N189" s="340">
        <v>650</v>
      </c>
      <c r="O189" s="340">
        <v>25</v>
      </c>
      <c r="P189" s="341">
        <v>650</v>
      </c>
      <c r="Q189" s="344">
        <v>32.100000000000009</v>
      </c>
      <c r="R189" s="343">
        <f t="shared" si="18"/>
        <v>20865.000000000007</v>
      </c>
      <c r="S189" s="344">
        <f t="shared" si="19"/>
        <v>195</v>
      </c>
      <c r="T189" s="345">
        <f t="shared" si="23"/>
        <v>6259.5000000000018</v>
      </c>
      <c r="U189" s="344">
        <f t="shared" si="20"/>
        <v>195</v>
      </c>
      <c r="V189" s="345">
        <f t="shared" si="24"/>
        <v>6259.5000000000018</v>
      </c>
      <c r="W189" s="344">
        <f t="shared" si="21"/>
        <v>195</v>
      </c>
      <c r="X189" s="346">
        <f t="shared" si="25"/>
        <v>6259.5000000000018</v>
      </c>
      <c r="Y189" s="344">
        <f t="shared" si="22"/>
        <v>65</v>
      </c>
      <c r="Z189" s="345">
        <f t="shared" si="26"/>
        <v>2086.5000000000005</v>
      </c>
      <c r="AA189" s="347"/>
    </row>
    <row r="190" spans="1:27" s="348" customFormat="1" ht="18.75">
      <c r="A190" s="349">
        <v>186</v>
      </c>
      <c r="B190" s="350">
        <v>562227</v>
      </c>
      <c r="C190" s="351" t="s">
        <v>1045</v>
      </c>
      <c r="D190" s="351"/>
      <c r="E190" s="351"/>
      <c r="F190" s="347">
        <v>1</v>
      </c>
      <c r="G190" s="347">
        <v>1</v>
      </c>
      <c r="H190" s="352" t="s">
        <v>840</v>
      </c>
      <c r="I190" s="358">
        <v>1</v>
      </c>
      <c r="J190" s="354" t="s">
        <v>849</v>
      </c>
      <c r="K190" s="340">
        <v>5510</v>
      </c>
      <c r="L190" s="340">
        <v>5600</v>
      </c>
      <c r="M190" s="340">
        <v>7800</v>
      </c>
      <c r="N190" s="340">
        <v>8000</v>
      </c>
      <c r="O190" s="340">
        <v>0</v>
      </c>
      <c r="P190" s="341">
        <v>8000</v>
      </c>
      <c r="Q190" s="344">
        <v>5.134615384615385</v>
      </c>
      <c r="R190" s="343">
        <f t="shared" si="18"/>
        <v>41076.923076923078</v>
      </c>
      <c r="S190" s="344">
        <f t="shared" si="19"/>
        <v>2400</v>
      </c>
      <c r="T190" s="345">
        <f t="shared" si="23"/>
        <v>12323.076923076924</v>
      </c>
      <c r="U190" s="344">
        <f t="shared" si="20"/>
        <v>2400</v>
      </c>
      <c r="V190" s="345">
        <f t="shared" si="24"/>
        <v>12323.076923076924</v>
      </c>
      <c r="W190" s="344">
        <f t="shared" si="21"/>
        <v>2400</v>
      </c>
      <c r="X190" s="346">
        <f t="shared" si="25"/>
        <v>12323.076923076924</v>
      </c>
      <c r="Y190" s="344">
        <f t="shared" si="22"/>
        <v>800</v>
      </c>
      <c r="Z190" s="345">
        <f t="shared" si="26"/>
        <v>4107.6923076923076</v>
      </c>
      <c r="AA190" s="347"/>
    </row>
    <row r="191" spans="1:27" s="348" customFormat="1" ht="18.75">
      <c r="A191" s="334">
        <v>187</v>
      </c>
      <c r="B191" s="350">
        <v>562431</v>
      </c>
      <c r="C191" s="351" t="s">
        <v>1046</v>
      </c>
      <c r="D191" s="351"/>
      <c r="E191" s="351"/>
      <c r="F191" s="347">
        <v>1</v>
      </c>
      <c r="G191" s="347">
        <v>1</v>
      </c>
      <c r="H191" s="352" t="s">
        <v>840</v>
      </c>
      <c r="I191" s="358">
        <v>1</v>
      </c>
      <c r="J191" s="354" t="s">
        <v>841</v>
      </c>
      <c r="K191" s="340">
        <v>622</v>
      </c>
      <c r="L191" s="340">
        <v>940</v>
      </c>
      <c r="M191" s="340">
        <v>1272</v>
      </c>
      <c r="N191" s="340">
        <v>1500</v>
      </c>
      <c r="O191" s="340">
        <v>380</v>
      </c>
      <c r="P191" s="341">
        <v>1200</v>
      </c>
      <c r="Q191" s="344">
        <v>40.659999999999997</v>
      </c>
      <c r="R191" s="343">
        <f t="shared" si="18"/>
        <v>48791.999999999993</v>
      </c>
      <c r="S191" s="344">
        <f t="shared" si="19"/>
        <v>360</v>
      </c>
      <c r="T191" s="345">
        <f t="shared" si="23"/>
        <v>14637.599999999999</v>
      </c>
      <c r="U191" s="344">
        <f t="shared" si="20"/>
        <v>360</v>
      </c>
      <c r="V191" s="345">
        <f t="shared" si="24"/>
        <v>14637.599999999999</v>
      </c>
      <c r="W191" s="344">
        <f t="shared" si="21"/>
        <v>360</v>
      </c>
      <c r="X191" s="346">
        <f t="shared" si="25"/>
        <v>14637.599999999999</v>
      </c>
      <c r="Y191" s="344">
        <f t="shared" si="22"/>
        <v>120</v>
      </c>
      <c r="Z191" s="345">
        <f t="shared" si="26"/>
        <v>4879.2</v>
      </c>
      <c r="AA191" s="347"/>
    </row>
    <row r="192" spans="1:27" s="348" customFormat="1" ht="18.75">
      <c r="A192" s="349">
        <v>188</v>
      </c>
      <c r="B192" s="350">
        <v>735712</v>
      </c>
      <c r="C192" s="351" t="s">
        <v>1047</v>
      </c>
      <c r="D192" s="351"/>
      <c r="E192" s="351"/>
      <c r="F192" s="347">
        <v>1</v>
      </c>
      <c r="G192" s="347">
        <v>1</v>
      </c>
      <c r="H192" s="352" t="s">
        <v>845</v>
      </c>
      <c r="I192" s="358">
        <v>500</v>
      </c>
      <c r="J192" s="354" t="s">
        <v>846</v>
      </c>
      <c r="K192" s="340">
        <v>124</v>
      </c>
      <c r="L192" s="340">
        <v>148</v>
      </c>
      <c r="M192" s="340">
        <v>190.8</v>
      </c>
      <c r="N192" s="340">
        <v>200</v>
      </c>
      <c r="O192" s="340">
        <v>6</v>
      </c>
      <c r="P192" s="341">
        <v>200</v>
      </c>
      <c r="Q192" s="344">
        <v>175</v>
      </c>
      <c r="R192" s="343">
        <f t="shared" si="18"/>
        <v>35000</v>
      </c>
      <c r="S192" s="344">
        <f t="shared" si="19"/>
        <v>60</v>
      </c>
      <c r="T192" s="345">
        <f t="shared" si="23"/>
        <v>10500</v>
      </c>
      <c r="U192" s="344">
        <f t="shared" si="20"/>
        <v>60</v>
      </c>
      <c r="V192" s="345">
        <f t="shared" si="24"/>
        <v>10500</v>
      </c>
      <c r="W192" s="344">
        <f t="shared" si="21"/>
        <v>60</v>
      </c>
      <c r="X192" s="346">
        <f t="shared" si="25"/>
        <v>10500</v>
      </c>
      <c r="Y192" s="344">
        <f t="shared" si="22"/>
        <v>20</v>
      </c>
      <c r="Z192" s="345">
        <f t="shared" si="26"/>
        <v>3500</v>
      </c>
      <c r="AA192" s="347"/>
    </row>
    <row r="193" spans="1:27" s="348" customFormat="1" ht="18.75">
      <c r="A193" s="349">
        <v>189</v>
      </c>
      <c r="B193" s="350">
        <v>332730</v>
      </c>
      <c r="C193" s="351" t="s">
        <v>1048</v>
      </c>
      <c r="D193" s="351"/>
      <c r="E193" s="351"/>
      <c r="F193" s="347">
        <v>1</v>
      </c>
      <c r="G193" s="347">
        <v>1</v>
      </c>
      <c r="H193" s="352" t="s">
        <v>845</v>
      </c>
      <c r="I193" s="358">
        <v>100</v>
      </c>
      <c r="J193" s="354" t="s">
        <v>846</v>
      </c>
      <c r="K193" s="340">
        <v>278</v>
      </c>
      <c r="L193" s="340">
        <v>255</v>
      </c>
      <c r="M193" s="340">
        <v>168</v>
      </c>
      <c r="N193" s="340">
        <v>200</v>
      </c>
      <c r="O193" s="340">
        <v>70</v>
      </c>
      <c r="P193" s="341">
        <v>250</v>
      </c>
      <c r="Q193" s="344">
        <v>200</v>
      </c>
      <c r="R193" s="343">
        <f t="shared" si="18"/>
        <v>50000</v>
      </c>
      <c r="S193" s="344">
        <f t="shared" si="19"/>
        <v>75</v>
      </c>
      <c r="T193" s="345">
        <f t="shared" si="23"/>
        <v>15000</v>
      </c>
      <c r="U193" s="344">
        <f t="shared" si="20"/>
        <v>75</v>
      </c>
      <c r="V193" s="345">
        <f t="shared" si="24"/>
        <v>15000</v>
      </c>
      <c r="W193" s="344">
        <f t="shared" si="21"/>
        <v>75</v>
      </c>
      <c r="X193" s="346">
        <f t="shared" si="25"/>
        <v>15000</v>
      </c>
      <c r="Y193" s="344">
        <f t="shared" si="22"/>
        <v>25</v>
      </c>
      <c r="Z193" s="345">
        <f t="shared" si="26"/>
        <v>5000</v>
      </c>
      <c r="AA193" s="347"/>
    </row>
    <row r="194" spans="1:27" s="348" customFormat="1" ht="18.75">
      <c r="A194" s="334">
        <v>190</v>
      </c>
      <c r="B194" s="350">
        <v>666731</v>
      </c>
      <c r="C194" s="351" t="s">
        <v>1049</v>
      </c>
      <c r="D194" s="351"/>
      <c r="E194" s="351"/>
      <c r="F194" s="347">
        <v>1</v>
      </c>
      <c r="G194" s="347">
        <v>1</v>
      </c>
      <c r="H194" s="352" t="s">
        <v>875</v>
      </c>
      <c r="I194" s="358">
        <v>100</v>
      </c>
      <c r="J194" s="354" t="s">
        <v>846</v>
      </c>
      <c r="K194" s="340">
        <v>1971</v>
      </c>
      <c r="L194" s="340">
        <v>1819</v>
      </c>
      <c r="M194" s="340">
        <v>2451.6000000000004</v>
      </c>
      <c r="N194" s="340">
        <v>2500</v>
      </c>
      <c r="O194" s="340">
        <v>208</v>
      </c>
      <c r="P194" s="341">
        <v>2300</v>
      </c>
      <c r="Q194" s="344">
        <v>140</v>
      </c>
      <c r="R194" s="343">
        <f t="shared" si="18"/>
        <v>322000</v>
      </c>
      <c r="S194" s="344">
        <f t="shared" si="19"/>
        <v>690</v>
      </c>
      <c r="T194" s="345">
        <f t="shared" si="23"/>
        <v>96600</v>
      </c>
      <c r="U194" s="344">
        <f t="shared" si="20"/>
        <v>690</v>
      </c>
      <c r="V194" s="345">
        <f t="shared" si="24"/>
        <v>96600</v>
      </c>
      <c r="W194" s="344">
        <f t="shared" si="21"/>
        <v>690</v>
      </c>
      <c r="X194" s="346">
        <f t="shared" si="25"/>
        <v>96600</v>
      </c>
      <c r="Y194" s="344">
        <f t="shared" si="22"/>
        <v>230</v>
      </c>
      <c r="Z194" s="345">
        <f t="shared" si="26"/>
        <v>32200</v>
      </c>
      <c r="AA194" s="347"/>
    </row>
    <row r="195" spans="1:27" s="348" customFormat="1" ht="18.75">
      <c r="A195" s="334">
        <v>191</v>
      </c>
      <c r="B195" s="350">
        <v>115774</v>
      </c>
      <c r="C195" s="351" t="s">
        <v>1050</v>
      </c>
      <c r="D195" s="351"/>
      <c r="E195" s="351"/>
      <c r="F195" s="347">
        <v>1</v>
      </c>
      <c r="G195" s="347">
        <v>1</v>
      </c>
      <c r="H195" s="352" t="s">
        <v>875</v>
      </c>
      <c r="I195" s="358">
        <v>100</v>
      </c>
      <c r="J195" s="354" t="s">
        <v>846</v>
      </c>
      <c r="K195" s="340">
        <v>1239</v>
      </c>
      <c r="L195" s="340">
        <v>1085</v>
      </c>
      <c r="M195" s="340">
        <v>1190.4000000000001</v>
      </c>
      <c r="N195" s="340">
        <v>1122.86666666667</v>
      </c>
      <c r="O195" s="340">
        <v>48</v>
      </c>
      <c r="P195" s="341">
        <v>1200</v>
      </c>
      <c r="Q195" s="344">
        <v>75</v>
      </c>
      <c r="R195" s="343">
        <f t="shared" si="18"/>
        <v>90000</v>
      </c>
      <c r="S195" s="344">
        <f t="shared" si="19"/>
        <v>360</v>
      </c>
      <c r="T195" s="345">
        <f t="shared" si="23"/>
        <v>27000</v>
      </c>
      <c r="U195" s="344">
        <f t="shared" si="20"/>
        <v>360</v>
      </c>
      <c r="V195" s="345">
        <f t="shared" si="24"/>
        <v>27000</v>
      </c>
      <c r="W195" s="344">
        <f t="shared" si="21"/>
        <v>360</v>
      </c>
      <c r="X195" s="346">
        <f t="shared" si="25"/>
        <v>27000</v>
      </c>
      <c r="Y195" s="344">
        <f t="shared" si="22"/>
        <v>120</v>
      </c>
      <c r="Z195" s="345">
        <f t="shared" si="26"/>
        <v>9000</v>
      </c>
      <c r="AA195" s="347"/>
    </row>
    <row r="196" spans="1:27" s="348" customFormat="1" ht="18.75">
      <c r="A196" s="349">
        <v>192</v>
      </c>
      <c r="B196" s="350">
        <v>116432</v>
      </c>
      <c r="C196" s="351" t="s">
        <v>1051</v>
      </c>
      <c r="D196" s="351"/>
      <c r="E196" s="351"/>
      <c r="F196" s="347">
        <v>1</v>
      </c>
      <c r="G196" s="347">
        <v>2</v>
      </c>
      <c r="H196" s="352" t="s">
        <v>875</v>
      </c>
      <c r="I196" s="358">
        <v>100</v>
      </c>
      <c r="J196" s="354" t="s">
        <v>846</v>
      </c>
      <c r="K196" s="340">
        <v>148</v>
      </c>
      <c r="L196" s="340">
        <v>180</v>
      </c>
      <c r="M196" s="340">
        <v>150</v>
      </c>
      <c r="N196" s="340">
        <v>160</v>
      </c>
      <c r="O196" s="340">
        <v>0</v>
      </c>
      <c r="P196" s="341">
        <v>180</v>
      </c>
      <c r="Q196" s="344">
        <v>399.45</v>
      </c>
      <c r="R196" s="343">
        <f t="shared" si="18"/>
        <v>71901</v>
      </c>
      <c r="S196" s="344">
        <f t="shared" si="19"/>
        <v>54</v>
      </c>
      <c r="T196" s="345">
        <f t="shared" si="23"/>
        <v>21570.3</v>
      </c>
      <c r="U196" s="344">
        <f t="shared" si="20"/>
        <v>54</v>
      </c>
      <c r="V196" s="345">
        <f t="shared" si="24"/>
        <v>21570.3</v>
      </c>
      <c r="W196" s="344">
        <f t="shared" si="21"/>
        <v>54</v>
      </c>
      <c r="X196" s="346">
        <f t="shared" si="25"/>
        <v>21570.3</v>
      </c>
      <c r="Y196" s="344">
        <f t="shared" si="22"/>
        <v>18</v>
      </c>
      <c r="Z196" s="345">
        <f t="shared" si="26"/>
        <v>7190.0999999999995</v>
      </c>
      <c r="AA196" s="347"/>
    </row>
    <row r="197" spans="1:27" s="348" customFormat="1" ht="18.75">
      <c r="A197" s="334">
        <v>193</v>
      </c>
      <c r="B197" s="350">
        <v>563055</v>
      </c>
      <c r="C197" s="351" t="s">
        <v>1052</v>
      </c>
      <c r="D197" s="351"/>
      <c r="E197" s="351"/>
      <c r="F197" s="347">
        <v>1</v>
      </c>
      <c r="G197" s="347">
        <v>1</v>
      </c>
      <c r="H197" s="352" t="s">
        <v>840</v>
      </c>
      <c r="I197" s="358">
        <v>1</v>
      </c>
      <c r="J197" s="354" t="s">
        <v>849</v>
      </c>
      <c r="K197" s="340">
        <v>491</v>
      </c>
      <c r="L197" s="340">
        <v>350</v>
      </c>
      <c r="M197" s="340">
        <v>540</v>
      </c>
      <c r="N197" s="340">
        <v>550</v>
      </c>
      <c r="O197" s="340">
        <v>200</v>
      </c>
      <c r="P197" s="341">
        <v>500</v>
      </c>
      <c r="Q197" s="344">
        <v>5.2</v>
      </c>
      <c r="R197" s="343">
        <f t="shared" si="18"/>
        <v>2600</v>
      </c>
      <c r="S197" s="344">
        <f t="shared" si="19"/>
        <v>150</v>
      </c>
      <c r="T197" s="345">
        <f t="shared" si="23"/>
        <v>780</v>
      </c>
      <c r="U197" s="344">
        <f t="shared" si="20"/>
        <v>150</v>
      </c>
      <c r="V197" s="345">
        <f t="shared" si="24"/>
        <v>780</v>
      </c>
      <c r="W197" s="344">
        <f t="shared" si="21"/>
        <v>150</v>
      </c>
      <c r="X197" s="346">
        <f t="shared" si="25"/>
        <v>780</v>
      </c>
      <c r="Y197" s="344">
        <f t="shared" si="22"/>
        <v>50</v>
      </c>
      <c r="Z197" s="345">
        <f t="shared" si="26"/>
        <v>260</v>
      </c>
      <c r="AA197" s="347"/>
    </row>
    <row r="198" spans="1:27" s="348" customFormat="1" ht="18.75">
      <c r="A198" s="349">
        <v>194</v>
      </c>
      <c r="B198" s="350">
        <v>338139</v>
      </c>
      <c r="C198" s="351" t="s">
        <v>1053</v>
      </c>
      <c r="D198" s="351"/>
      <c r="E198" s="351"/>
      <c r="F198" s="347">
        <v>1</v>
      </c>
      <c r="G198" s="347">
        <v>1</v>
      </c>
      <c r="H198" s="352" t="s">
        <v>845</v>
      </c>
      <c r="I198" s="358">
        <v>500</v>
      </c>
      <c r="J198" s="354" t="s">
        <v>846</v>
      </c>
      <c r="K198" s="340">
        <v>2650</v>
      </c>
      <c r="L198" s="340">
        <v>3209</v>
      </c>
      <c r="M198" s="340">
        <v>3117.6000000000004</v>
      </c>
      <c r="N198" s="340">
        <v>3450</v>
      </c>
      <c r="O198" s="340">
        <v>435</v>
      </c>
      <c r="P198" s="341">
        <v>3200</v>
      </c>
      <c r="Q198" s="344">
        <v>60</v>
      </c>
      <c r="R198" s="343">
        <f t="shared" ref="R198:R262" si="27">P198*Q198</f>
        <v>192000</v>
      </c>
      <c r="S198" s="344">
        <f t="shared" ref="S198:S262" si="28">P198*0.3</f>
        <v>960</v>
      </c>
      <c r="T198" s="345">
        <f t="shared" si="23"/>
        <v>57600</v>
      </c>
      <c r="U198" s="344">
        <f t="shared" ref="U198:U262" si="29">P198*0.3</f>
        <v>960</v>
      </c>
      <c r="V198" s="345">
        <f t="shared" si="24"/>
        <v>57600</v>
      </c>
      <c r="W198" s="344">
        <f t="shared" ref="W198:W262" si="30">P198*0.3</f>
        <v>960</v>
      </c>
      <c r="X198" s="346">
        <f t="shared" si="25"/>
        <v>57600</v>
      </c>
      <c r="Y198" s="344">
        <f t="shared" ref="Y198:Y262" si="31">P198*0.1</f>
        <v>320</v>
      </c>
      <c r="Z198" s="345">
        <f t="shared" si="26"/>
        <v>19200</v>
      </c>
      <c r="AA198" s="347"/>
    </row>
    <row r="199" spans="1:27" s="348" customFormat="1" ht="18.75">
      <c r="A199" s="349">
        <v>195</v>
      </c>
      <c r="B199" s="350">
        <v>715732</v>
      </c>
      <c r="C199" s="351" t="s">
        <v>1054</v>
      </c>
      <c r="D199" s="351"/>
      <c r="E199" s="351"/>
      <c r="F199" s="347">
        <v>1</v>
      </c>
      <c r="G199" s="347">
        <v>1</v>
      </c>
      <c r="H199" s="352" t="s">
        <v>845</v>
      </c>
      <c r="I199" s="358">
        <v>500</v>
      </c>
      <c r="J199" s="354" t="s">
        <v>846</v>
      </c>
      <c r="K199" s="340">
        <v>807</v>
      </c>
      <c r="L199" s="340">
        <v>531</v>
      </c>
      <c r="M199" s="340">
        <v>610.79999999999995</v>
      </c>
      <c r="N199" s="340">
        <v>600</v>
      </c>
      <c r="O199" s="340">
        <v>324</v>
      </c>
      <c r="P199" s="341">
        <v>650</v>
      </c>
      <c r="Q199" s="344">
        <v>100</v>
      </c>
      <c r="R199" s="343">
        <f t="shared" si="27"/>
        <v>65000</v>
      </c>
      <c r="S199" s="344">
        <f t="shared" si="28"/>
        <v>195</v>
      </c>
      <c r="T199" s="345">
        <f t="shared" ref="T199:T263" si="32">S199*Q199</f>
        <v>19500</v>
      </c>
      <c r="U199" s="344">
        <f t="shared" si="29"/>
        <v>195</v>
      </c>
      <c r="V199" s="345">
        <f t="shared" ref="V199:V263" si="33">U199*Q199</f>
        <v>19500</v>
      </c>
      <c r="W199" s="344">
        <f t="shared" si="30"/>
        <v>195</v>
      </c>
      <c r="X199" s="346">
        <f t="shared" ref="X199:X263" si="34">W199*Q199</f>
        <v>19500</v>
      </c>
      <c r="Y199" s="344">
        <f t="shared" si="31"/>
        <v>65</v>
      </c>
      <c r="Z199" s="345">
        <f t="shared" ref="Z199:Z263" si="35">Y199*Q199</f>
        <v>6500</v>
      </c>
      <c r="AA199" s="347"/>
    </row>
    <row r="200" spans="1:27" s="348" customFormat="1" ht="18.75">
      <c r="A200" s="334">
        <v>196</v>
      </c>
      <c r="B200" s="350">
        <v>715778</v>
      </c>
      <c r="C200" s="351" t="s">
        <v>1055</v>
      </c>
      <c r="D200" s="351"/>
      <c r="E200" s="351"/>
      <c r="F200" s="347">
        <v>1</v>
      </c>
      <c r="G200" s="347">
        <v>1</v>
      </c>
      <c r="H200" s="352" t="s">
        <v>879</v>
      </c>
      <c r="I200" s="358">
        <v>1</v>
      </c>
      <c r="J200" s="354" t="s">
        <v>293</v>
      </c>
      <c r="K200" s="340">
        <v>4582</v>
      </c>
      <c r="L200" s="340">
        <v>2020</v>
      </c>
      <c r="M200" s="340">
        <v>2736</v>
      </c>
      <c r="N200" s="340">
        <v>2700</v>
      </c>
      <c r="O200" s="340">
        <v>1900</v>
      </c>
      <c r="P200" s="341">
        <v>2500</v>
      </c>
      <c r="Q200" s="344">
        <v>9</v>
      </c>
      <c r="R200" s="343">
        <f t="shared" si="27"/>
        <v>22500</v>
      </c>
      <c r="S200" s="344">
        <f t="shared" si="28"/>
        <v>750</v>
      </c>
      <c r="T200" s="345">
        <f t="shared" si="32"/>
        <v>6750</v>
      </c>
      <c r="U200" s="344">
        <f t="shared" si="29"/>
        <v>750</v>
      </c>
      <c r="V200" s="345">
        <f t="shared" si="33"/>
        <v>6750</v>
      </c>
      <c r="W200" s="344">
        <f t="shared" si="30"/>
        <v>750</v>
      </c>
      <c r="X200" s="346">
        <f t="shared" si="34"/>
        <v>6750</v>
      </c>
      <c r="Y200" s="344">
        <f t="shared" si="31"/>
        <v>250</v>
      </c>
      <c r="Z200" s="345">
        <f t="shared" si="35"/>
        <v>2250</v>
      </c>
      <c r="AA200" s="347"/>
    </row>
    <row r="201" spans="1:27" s="348" customFormat="1" ht="18.75">
      <c r="A201" s="334">
        <v>197</v>
      </c>
      <c r="B201" s="350">
        <v>340495</v>
      </c>
      <c r="C201" s="351" t="s">
        <v>1056</v>
      </c>
      <c r="D201" s="351"/>
      <c r="E201" s="351"/>
      <c r="F201" s="347">
        <v>1</v>
      </c>
      <c r="G201" s="347">
        <v>1</v>
      </c>
      <c r="H201" s="352" t="s">
        <v>845</v>
      </c>
      <c r="I201" s="358">
        <v>100</v>
      </c>
      <c r="J201" s="354" t="s">
        <v>846</v>
      </c>
      <c r="K201" s="340">
        <v>11</v>
      </c>
      <c r="L201" s="340">
        <v>10</v>
      </c>
      <c r="M201" s="340">
        <v>14</v>
      </c>
      <c r="N201" s="340">
        <v>15.2</v>
      </c>
      <c r="O201" s="340">
        <v>18</v>
      </c>
      <c r="P201" s="341">
        <v>10</v>
      </c>
      <c r="Q201" s="344">
        <v>200</v>
      </c>
      <c r="R201" s="343">
        <f t="shared" si="27"/>
        <v>2000</v>
      </c>
      <c r="S201" s="344">
        <f t="shared" si="28"/>
        <v>3</v>
      </c>
      <c r="T201" s="345">
        <f t="shared" si="32"/>
        <v>600</v>
      </c>
      <c r="U201" s="344">
        <f t="shared" si="29"/>
        <v>3</v>
      </c>
      <c r="V201" s="345">
        <f t="shared" si="33"/>
        <v>600</v>
      </c>
      <c r="W201" s="344">
        <f t="shared" si="30"/>
        <v>3</v>
      </c>
      <c r="X201" s="346">
        <f t="shared" si="34"/>
        <v>600</v>
      </c>
      <c r="Y201" s="344">
        <f t="shared" si="31"/>
        <v>1</v>
      </c>
      <c r="Z201" s="345">
        <f t="shared" si="35"/>
        <v>200</v>
      </c>
      <c r="AA201" s="347"/>
    </row>
    <row r="202" spans="1:27" s="348" customFormat="1" ht="18.75">
      <c r="A202" s="349">
        <v>198</v>
      </c>
      <c r="B202" s="350">
        <v>776651</v>
      </c>
      <c r="C202" s="336" t="s">
        <v>1057</v>
      </c>
      <c r="D202" s="337"/>
      <c r="E202" s="337"/>
      <c r="F202" s="347">
        <v>2</v>
      </c>
      <c r="G202" s="347">
        <v>1</v>
      </c>
      <c r="H202" s="352" t="s">
        <v>835</v>
      </c>
      <c r="I202" s="358">
        <v>1</v>
      </c>
      <c r="J202" s="354" t="s">
        <v>290</v>
      </c>
      <c r="K202" s="340">
        <v>28</v>
      </c>
      <c r="L202" s="340">
        <v>25</v>
      </c>
      <c r="M202" s="340">
        <v>20.399999999999999</v>
      </c>
      <c r="N202" s="340">
        <v>20</v>
      </c>
      <c r="O202" s="340">
        <v>0</v>
      </c>
      <c r="P202" s="341">
        <v>30</v>
      </c>
      <c r="Q202" s="344">
        <v>278.2</v>
      </c>
      <c r="R202" s="343">
        <f t="shared" si="27"/>
        <v>8346</v>
      </c>
      <c r="S202" s="344">
        <f t="shared" si="28"/>
        <v>9</v>
      </c>
      <c r="T202" s="345">
        <f t="shared" si="32"/>
        <v>2503.7999999999997</v>
      </c>
      <c r="U202" s="344">
        <f t="shared" si="29"/>
        <v>9</v>
      </c>
      <c r="V202" s="345">
        <f t="shared" si="33"/>
        <v>2503.7999999999997</v>
      </c>
      <c r="W202" s="344">
        <f t="shared" si="30"/>
        <v>9</v>
      </c>
      <c r="X202" s="346">
        <f t="shared" si="34"/>
        <v>2503.7999999999997</v>
      </c>
      <c r="Y202" s="344">
        <f t="shared" si="31"/>
        <v>3</v>
      </c>
      <c r="Z202" s="345">
        <f t="shared" si="35"/>
        <v>834.59999999999991</v>
      </c>
      <c r="AA202" s="347"/>
    </row>
    <row r="203" spans="1:27" s="348" customFormat="1" ht="18.75">
      <c r="A203" s="334">
        <v>199</v>
      </c>
      <c r="B203" s="350">
        <v>563142</v>
      </c>
      <c r="C203" s="351" t="s">
        <v>1058</v>
      </c>
      <c r="D203" s="351"/>
      <c r="E203" s="351"/>
      <c r="F203" s="347">
        <v>1</v>
      </c>
      <c r="G203" s="347">
        <v>1</v>
      </c>
      <c r="H203" s="352" t="s">
        <v>840</v>
      </c>
      <c r="I203" s="358">
        <v>1</v>
      </c>
      <c r="J203" s="354" t="s">
        <v>849</v>
      </c>
      <c r="K203" s="340">
        <v>1037</v>
      </c>
      <c r="L203" s="340">
        <v>1150</v>
      </c>
      <c r="M203" s="340">
        <v>540</v>
      </c>
      <c r="N203" s="340">
        <v>800</v>
      </c>
      <c r="O203" s="340">
        <v>50</v>
      </c>
      <c r="P203" s="341">
        <v>1000</v>
      </c>
      <c r="Q203" s="344">
        <v>9.7200000000000006</v>
      </c>
      <c r="R203" s="343">
        <f t="shared" si="27"/>
        <v>9720</v>
      </c>
      <c r="S203" s="344">
        <f t="shared" si="28"/>
        <v>300</v>
      </c>
      <c r="T203" s="345">
        <f t="shared" si="32"/>
        <v>2916</v>
      </c>
      <c r="U203" s="344">
        <f t="shared" si="29"/>
        <v>300</v>
      </c>
      <c r="V203" s="345">
        <f t="shared" si="33"/>
        <v>2916</v>
      </c>
      <c r="W203" s="344">
        <f t="shared" si="30"/>
        <v>300</v>
      </c>
      <c r="X203" s="346">
        <f t="shared" si="34"/>
        <v>2916</v>
      </c>
      <c r="Y203" s="344">
        <f t="shared" si="31"/>
        <v>100</v>
      </c>
      <c r="Z203" s="345">
        <f t="shared" si="35"/>
        <v>972.00000000000011</v>
      </c>
      <c r="AA203" s="347"/>
    </row>
    <row r="204" spans="1:27" s="348" customFormat="1" ht="18.75">
      <c r="A204" s="349">
        <v>200</v>
      </c>
      <c r="B204" s="350">
        <v>763969</v>
      </c>
      <c r="C204" s="351" t="s">
        <v>1059</v>
      </c>
      <c r="D204" s="351"/>
      <c r="E204" s="351"/>
      <c r="F204" s="347">
        <v>1</v>
      </c>
      <c r="G204" s="347">
        <v>1</v>
      </c>
      <c r="H204" s="352" t="s">
        <v>840</v>
      </c>
      <c r="I204" s="358">
        <v>1</v>
      </c>
      <c r="J204" s="354" t="s">
        <v>849</v>
      </c>
      <c r="K204" s="340">
        <v>546</v>
      </c>
      <c r="L204" s="340">
        <v>500</v>
      </c>
      <c r="M204" s="340">
        <v>432</v>
      </c>
      <c r="N204" s="340">
        <v>400</v>
      </c>
      <c r="O204" s="340">
        <v>40</v>
      </c>
      <c r="P204" s="341">
        <v>500</v>
      </c>
      <c r="Q204" s="344">
        <v>63</v>
      </c>
      <c r="R204" s="343">
        <f t="shared" si="27"/>
        <v>31500</v>
      </c>
      <c r="S204" s="344">
        <f t="shared" si="28"/>
        <v>150</v>
      </c>
      <c r="T204" s="345">
        <f t="shared" si="32"/>
        <v>9450</v>
      </c>
      <c r="U204" s="344">
        <f t="shared" si="29"/>
        <v>150</v>
      </c>
      <c r="V204" s="345">
        <f t="shared" si="33"/>
        <v>9450</v>
      </c>
      <c r="W204" s="344">
        <f t="shared" si="30"/>
        <v>150</v>
      </c>
      <c r="X204" s="346">
        <f t="shared" si="34"/>
        <v>9450</v>
      </c>
      <c r="Y204" s="344">
        <f t="shared" si="31"/>
        <v>50</v>
      </c>
      <c r="Z204" s="345">
        <f t="shared" si="35"/>
        <v>3150</v>
      </c>
      <c r="AA204" s="347"/>
    </row>
    <row r="205" spans="1:27" s="348" customFormat="1" ht="18.75">
      <c r="A205" s="349">
        <v>201</v>
      </c>
      <c r="B205" s="350">
        <v>413755</v>
      </c>
      <c r="C205" s="351" t="s">
        <v>1060</v>
      </c>
      <c r="D205" s="351"/>
      <c r="E205" s="351"/>
      <c r="F205" s="347">
        <v>1</v>
      </c>
      <c r="G205" s="347">
        <v>1</v>
      </c>
      <c r="H205" s="352" t="s">
        <v>845</v>
      </c>
      <c r="I205" s="358">
        <v>500</v>
      </c>
      <c r="J205" s="354" t="s">
        <v>846</v>
      </c>
      <c r="K205" s="340">
        <v>235</v>
      </c>
      <c r="L205" s="340">
        <v>228</v>
      </c>
      <c r="M205" s="340">
        <v>202.79999999999998</v>
      </c>
      <c r="N205" s="340">
        <v>200</v>
      </c>
      <c r="O205" s="340">
        <v>53</v>
      </c>
      <c r="P205" s="341">
        <v>200</v>
      </c>
      <c r="Q205" s="344">
        <v>208.69822485207101</v>
      </c>
      <c r="R205" s="343">
        <f t="shared" si="27"/>
        <v>41739.6449704142</v>
      </c>
      <c r="S205" s="344">
        <f t="shared" si="28"/>
        <v>60</v>
      </c>
      <c r="T205" s="345">
        <f t="shared" si="32"/>
        <v>12521.893491124261</v>
      </c>
      <c r="U205" s="344">
        <f t="shared" si="29"/>
        <v>60</v>
      </c>
      <c r="V205" s="345">
        <f t="shared" si="33"/>
        <v>12521.893491124261</v>
      </c>
      <c r="W205" s="344">
        <f t="shared" si="30"/>
        <v>60</v>
      </c>
      <c r="X205" s="346">
        <f t="shared" si="34"/>
        <v>12521.893491124261</v>
      </c>
      <c r="Y205" s="344">
        <f t="shared" si="31"/>
        <v>20</v>
      </c>
      <c r="Z205" s="345">
        <f t="shared" si="35"/>
        <v>4173.9644970414201</v>
      </c>
      <c r="AA205" s="347"/>
    </row>
    <row r="206" spans="1:27" s="348" customFormat="1" ht="18.75">
      <c r="A206" s="334">
        <v>202</v>
      </c>
      <c r="B206" s="350">
        <v>413819</v>
      </c>
      <c r="C206" s="351" t="s">
        <v>1061</v>
      </c>
      <c r="D206" s="351"/>
      <c r="E206" s="351"/>
      <c r="F206" s="347">
        <v>1</v>
      </c>
      <c r="G206" s="347">
        <v>1</v>
      </c>
      <c r="H206" s="352" t="s">
        <v>845</v>
      </c>
      <c r="I206" s="358">
        <v>500</v>
      </c>
      <c r="J206" s="354" t="s">
        <v>846</v>
      </c>
      <c r="K206" s="340">
        <v>247</v>
      </c>
      <c r="L206" s="340">
        <v>288</v>
      </c>
      <c r="M206" s="340">
        <v>212.39999999999998</v>
      </c>
      <c r="N206" s="340">
        <v>220</v>
      </c>
      <c r="O206" s="340">
        <v>63</v>
      </c>
      <c r="P206" s="341">
        <v>200</v>
      </c>
      <c r="Q206" s="344">
        <v>312.5</v>
      </c>
      <c r="R206" s="343">
        <f t="shared" si="27"/>
        <v>62500</v>
      </c>
      <c r="S206" s="344">
        <f t="shared" si="28"/>
        <v>60</v>
      </c>
      <c r="T206" s="345">
        <f t="shared" si="32"/>
        <v>18750</v>
      </c>
      <c r="U206" s="344">
        <f t="shared" si="29"/>
        <v>60</v>
      </c>
      <c r="V206" s="345">
        <f t="shared" si="33"/>
        <v>18750</v>
      </c>
      <c r="W206" s="344">
        <f t="shared" si="30"/>
        <v>60</v>
      </c>
      <c r="X206" s="346">
        <f t="shared" si="34"/>
        <v>18750</v>
      </c>
      <c r="Y206" s="344">
        <f t="shared" si="31"/>
        <v>20</v>
      </c>
      <c r="Z206" s="345">
        <f t="shared" si="35"/>
        <v>6250</v>
      </c>
      <c r="AA206" s="347"/>
    </row>
    <row r="207" spans="1:27" s="348" customFormat="1" ht="18.75">
      <c r="A207" s="334">
        <v>203</v>
      </c>
      <c r="B207" s="350">
        <v>262926</v>
      </c>
      <c r="C207" s="351" t="s">
        <v>1062</v>
      </c>
      <c r="D207" s="351"/>
      <c r="E207" s="351"/>
      <c r="F207" s="347">
        <v>1</v>
      </c>
      <c r="G207" s="347">
        <v>1</v>
      </c>
      <c r="H207" s="352" t="s">
        <v>845</v>
      </c>
      <c r="I207" s="358">
        <v>500</v>
      </c>
      <c r="J207" s="354" t="s">
        <v>846</v>
      </c>
      <c r="K207" s="340">
        <v>11</v>
      </c>
      <c r="L207" s="340">
        <v>10</v>
      </c>
      <c r="M207" s="340">
        <v>27.599999999999998</v>
      </c>
      <c r="N207" s="340">
        <v>30</v>
      </c>
      <c r="O207" s="340">
        <v>20</v>
      </c>
      <c r="P207" s="341">
        <v>20</v>
      </c>
      <c r="Q207" s="344">
        <v>126.45</v>
      </c>
      <c r="R207" s="343">
        <f t="shared" si="27"/>
        <v>2529</v>
      </c>
      <c r="S207" s="344">
        <f t="shared" si="28"/>
        <v>6</v>
      </c>
      <c r="T207" s="345">
        <f t="shared" si="32"/>
        <v>758.7</v>
      </c>
      <c r="U207" s="344">
        <f t="shared" si="29"/>
        <v>6</v>
      </c>
      <c r="V207" s="345">
        <f t="shared" si="33"/>
        <v>758.7</v>
      </c>
      <c r="W207" s="344">
        <f t="shared" si="30"/>
        <v>6</v>
      </c>
      <c r="X207" s="346">
        <f t="shared" si="34"/>
        <v>758.7</v>
      </c>
      <c r="Y207" s="344">
        <f t="shared" si="31"/>
        <v>2</v>
      </c>
      <c r="Z207" s="345">
        <f t="shared" si="35"/>
        <v>252.9</v>
      </c>
      <c r="AA207" s="347"/>
    </row>
    <row r="208" spans="1:27" s="348" customFormat="1" ht="18.75">
      <c r="A208" s="349">
        <v>204</v>
      </c>
      <c r="B208" s="350">
        <v>262926</v>
      </c>
      <c r="C208" s="351" t="s">
        <v>1063</v>
      </c>
      <c r="D208" s="351"/>
      <c r="E208" s="351"/>
      <c r="F208" s="347">
        <v>1</v>
      </c>
      <c r="G208" s="347">
        <v>1</v>
      </c>
      <c r="H208" s="352" t="s">
        <v>845</v>
      </c>
      <c r="I208" s="358">
        <v>500</v>
      </c>
      <c r="J208" s="354" t="s">
        <v>846</v>
      </c>
      <c r="K208" s="340">
        <v>34</v>
      </c>
      <c r="L208" s="340">
        <v>22</v>
      </c>
      <c r="M208" s="340">
        <v>16.799999999999997</v>
      </c>
      <c r="N208" s="340">
        <v>15</v>
      </c>
      <c r="O208" s="340">
        <v>6</v>
      </c>
      <c r="P208" s="341">
        <v>25</v>
      </c>
      <c r="Q208" s="344">
        <v>200</v>
      </c>
      <c r="R208" s="343">
        <f t="shared" si="27"/>
        <v>5000</v>
      </c>
      <c r="S208" s="344">
        <v>8</v>
      </c>
      <c r="T208" s="345">
        <f t="shared" si="32"/>
        <v>1600</v>
      </c>
      <c r="U208" s="344">
        <v>8</v>
      </c>
      <c r="V208" s="345">
        <f t="shared" si="33"/>
        <v>1600</v>
      </c>
      <c r="W208" s="344">
        <v>8</v>
      </c>
      <c r="X208" s="346">
        <f t="shared" si="34"/>
        <v>1600</v>
      </c>
      <c r="Y208" s="344">
        <v>1</v>
      </c>
      <c r="Z208" s="345">
        <f t="shared" si="35"/>
        <v>200</v>
      </c>
      <c r="AA208" s="347"/>
    </row>
    <row r="209" spans="1:27" s="348" customFormat="1" ht="18.75">
      <c r="A209" s="334">
        <v>205</v>
      </c>
      <c r="B209" s="350"/>
      <c r="C209" s="336" t="s">
        <v>1064</v>
      </c>
      <c r="D209" s="337"/>
      <c r="E209" s="337"/>
      <c r="F209" s="347">
        <v>1</v>
      </c>
      <c r="G209" s="347">
        <v>2</v>
      </c>
      <c r="H209" s="352" t="s">
        <v>840</v>
      </c>
      <c r="I209" s="358">
        <v>1</v>
      </c>
      <c r="J209" s="354" t="s">
        <v>841</v>
      </c>
      <c r="K209" s="340">
        <v>794</v>
      </c>
      <c r="L209" s="340">
        <v>561</v>
      </c>
      <c r="M209" s="340">
        <v>636</v>
      </c>
      <c r="N209" s="340">
        <v>500</v>
      </c>
      <c r="O209" s="340">
        <v>60</v>
      </c>
      <c r="P209" s="341">
        <v>600</v>
      </c>
      <c r="Q209" s="344">
        <v>40.274320754716975</v>
      </c>
      <c r="R209" s="343">
        <f t="shared" si="27"/>
        <v>24164.592452830184</v>
      </c>
      <c r="S209" s="344">
        <f t="shared" si="28"/>
        <v>180</v>
      </c>
      <c r="T209" s="345">
        <f t="shared" si="32"/>
        <v>7249.3777358490552</v>
      </c>
      <c r="U209" s="344">
        <f t="shared" si="29"/>
        <v>180</v>
      </c>
      <c r="V209" s="345">
        <f t="shared" si="33"/>
        <v>7249.3777358490552</v>
      </c>
      <c r="W209" s="344">
        <f t="shared" si="30"/>
        <v>180</v>
      </c>
      <c r="X209" s="346">
        <f t="shared" si="34"/>
        <v>7249.3777358490552</v>
      </c>
      <c r="Y209" s="344">
        <f t="shared" si="31"/>
        <v>60</v>
      </c>
      <c r="Z209" s="345">
        <f t="shared" si="35"/>
        <v>2416.4592452830184</v>
      </c>
      <c r="AA209" s="347"/>
    </row>
    <row r="210" spans="1:27" s="348" customFormat="1" ht="18.75">
      <c r="A210" s="349">
        <v>206</v>
      </c>
      <c r="B210" s="350">
        <v>673014</v>
      </c>
      <c r="C210" s="351" t="s">
        <v>1065</v>
      </c>
      <c r="D210" s="351"/>
      <c r="E210" s="351"/>
      <c r="F210" s="347">
        <v>1</v>
      </c>
      <c r="G210" s="347">
        <v>1</v>
      </c>
      <c r="H210" s="352" t="s">
        <v>840</v>
      </c>
      <c r="I210" s="358">
        <v>1</v>
      </c>
      <c r="J210" s="354" t="s">
        <v>841</v>
      </c>
      <c r="K210" s="340">
        <v>0</v>
      </c>
      <c r="L210" s="340">
        <v>100</v>
      </c>
      <c r="M210" s="340">
        <v>0</v>
      </c>
      <c r="N210" s="340">
        <v>40</v>
      </c>
      <c r="O210" s="340">
        <v>0</v>
      </c>
      <c r="P210" s="341">
        <v>50</v>
      </c>
      <c r="Q210" s="344">
        <v>140</v>
      </c>
      <c r="R210" s="343">
        <f t="shared" si="27"/>
        <v>7000</v>
      </c>
      <c r="S210" s="344">
        <f t="shared" si="28"/>
        <v>15</v>
      </c>
      <c r="T210" s="345">
        <f t="shared" si="32"/>
        <v>2100</v>
      </c>
      <c r="U210" s="344">
        <f t="shared" si="29"/>
        <v>15</v>
      </c>
      <c r="V210" s="345">
        <f t="shared" si="33"/>
        <v>2100</v>
      </c>
      <c r="W210" s="344">
        <f t="shared" si="30"/>
        <v>15</v>
      </c>
      <c r="X210" s="346">
        <f t="shared" si="34"/>
        <v>2100</v>
      </c>
      <c r="Y210" s="344">
        <f t="shared" si="31"/>
        <v>5</v>
      </c>
      <c r="Z210" s="345">
        <f t="shared" si="35"/>
        <v>700</v>
      </c>
      <c r="AA210" s="347"/>
    </row>
    <row r="211" spans="1:27" s="348" customFormat="1" ht="18.75">
      <c r="A211" s="349">
        <v>207</v>
      </c>
      <c r="B211" s="359">
        <v>107414</v>
      </c>
      <c r="C211" s="351" t="s">
        <v>1066</v>
      </c>
      <c r="D211" s="351"/>
      <c r="E211" s="351"/>
      <c r="F211" s="347">
        <v>1</v>
      </c>
      <c r="G211" s="347">
        <v>1</v>
      </c>
      <c r="H211" s="352" t="s">
        <v>840</v>
      </c>
      <c r="I211" s="358">
        <v>1</v>
      </c>
      <c r="J211" s="354" t="s">
        <v>841</v>
      </c>
      <c r="K211" s="340">
        <v>51</v>
      </c>
      <c r="L211" s="340">
        <v>61</v>
      </c>
      <c r="M211" s="340">
        <v>63.599999999999994</v>
      </c>
      <c r="N211" s="340">
        <v>70</v>
      </c>
      <c r="O211" s="340">
        <v>7</v>
      </c>
      <c r="P211" s="341">
        <v>70</v>
      </c>
      <c r="Q211" s="344">
        <v>119</v>
      </c>
      <c r="R211" s="343">
        <f t="shared" si="27"/>
        <v>8330</v>
      </c>
      <c r="S211" s="344">
        <f t="shared" si="28"/>
        <v>21</v>
      </c>
      <c r="T211" s="345">
        <f t="shared" si="32"/>
        <v>2499</v>
      </c>
      <c r="U211" s="344">
        <f t="shared" si="29"/>
        <v>21</v>
      </c>
      <c r="V211" s="345">
        <f t="shared" si="33"/>
        <v>2499</v>
      </c>
      <c r="W211" s="344">
        <f t="shared" si="30"/>
        <v>21</v>
      </c>
      <c r="X211" s="346">
        <f t="shared" si="34"/>
        <v>2499</v>
      </c>
      <c r="Y211" s="344">
        <f t="shared" si="31"/>
        <v>7</v>
      </c>
      <c r="Z211" s="345">
        <f t="shared" si="35"/>
        <v>833</v>
      </c>
      <c r="AA211" s="347"/>
    </row>
    <row r="212" spans="1:27" s="348" customFormat="1" ht="18.75">
      <c r="A212" s="334">
        <v>208</v>
      </c>
      <c r="B212" s="350">
        <v>530759</v>
      </c>
      <c r="C212" s="351" t="s">
        <v>1067</v>
      </c>
      <c r="D212" s="351"/>
      <c r="E212" s="351"/>
      <c r="F212" s="347">
        <v>1</v>
      </c>
      <c r="G212" s="347">
        <v>1</v>
      </c>
      <c r="H212" s="352" t="s">
        <v>838</v>
      </c>
      <c r="I212" s="358">
        <v>1</v>
      </c>
      <c r="J212" s="354" t="s">
        <v>356</v>
      </c>
      <c r="K212" s="340">
        <v>8078</v>
      </c>
      <c r="L212" s="340">
        <v>7072</v>
      </c>
      <c r="M212" s="340">
        <v>7497.5999999999995</v>
      </c>
      <c r="N212" s="340">
        <v>7200</v>
      </c>
      <c r="O212" s="340">
        <v>12</v>
      </c>
      <c r="P212" s="341">
        <v>7500</v>
      </c>
      <c r="Q212" s="344">
        <v>10</v>
      </c>
      <c r="R212" s="343">
        <f t="shared" si="27"/>
        <v>75000</v>
      </c>
      <c r="S212" s="344">
        <f t="shared" si="28"/>
        <v>2250</v>
      </c>
      <c r="T212" s="345">
        <f t="shared" si="32"/>
        <v>22500</v>
      </c>
      <c r="U212" s="344">
        <f t="shared" si="29"/>
        <v>2250</v>
      </c>
      <c r="V212" s="345">
        <f t="shared" si="33"/>
        <v>22500</v>
      </c>
      <c r="W212" s="344">
        <f t="shared" si="30"/>
        <v>2250</v>
      </c>
      <c r="X212" s="346">
        <f t="shared" si="34"/>
        <v>22500</v>
      </c>
      <c r="Y212" s="344">
        <f t="shared" si="31"/>
        <v>750</v>
      </c>
      <c r="Z212" s="345">
        <f t="shared" si="35"/>
        <v>7500</v>
      </c>
      <c r="AA212" s="347"/>
    </row>
    <row r="213" spans="1:27" s="391" customFormat="1" ht="18.75">
      <c r="A213" s="334">
        <v>209</v>
      </c>
      <c r="B213" s="386"/>
      <c r="C213" s="288" t="s">
        <v>1068</v>
      </c>
      <c r="D213" s="389"/>
      <c r="E213" s="389"/>
      <c r="F213" s="387">
        <v>2</v>
      </c>
      <c r="G213" s="387">
        <v>1</v>
      </c>
      <c r="H213" s="388" t="s">
        <v>840</v>
      </c>
      <c r="I213" s="389">
        <v>1</v>
      </c>
      <c r="J213" s="350" t="s">
        <v>841</v>
      </c>
      <c r="K213" s="389">
        <v>0</v>
      </c>
      <c r="L213" s="389">
        <v>100</v>
      </c>
      <c r="M213" s="389">
        <v>470</v>
      </c>
      <c r="N213" s="389">
        <v>500</v>
      </c>
      <c r="O213" s="389">
        <v>0</v>
      </c>
      <c r="P213" s="389">
        <v>500</v>
      </c>
      <c r="Q213" s="389">
        <v>950</v>
      </c>
      <c r="R213" s="343">
        <f t="shared" si="27"/>
        <v>475000</v>
      </c>
      <c r="S213" s="389">
        <f>P213*0.3</f>
        <v>150</v>
      </c>
      <c r="T213" s="389">
        <f>S213*Q213</f>
        <v>142500</v>
      </c>
      <c r="U213" s="389">
        <f>P213*0.3</f>
        <v>150</v>
      </c>
      <c r="V213" s="389">
        <f>U213*Q213</f>
        <v>142500</v>
      </c>
      <c r="W213" s="389">
        <f>P213*0.3</f>
        <v>150</v>
      </c>
      <c r="X213" s="389">
        <f>W213*Q213</f>
        <v>142500</v>
      </c>
      <c r="Y213" s="389">
        <f>P213*0.1</f>
        <v>50</v>
      </c>
      <c r="Z213" s="389">
        <f>Y213*Q213</f>
        <v>47500</v>
      </c>
      <c r="AA213" s="387"/>
    </row>
    <row r="214" spans="1:27" s="399" customFormat="1" ht="18.75">
      <c r="A214" s="349">
        <v>210</v>
      </c>
      <c r="B214" s="394">
        <v>741244</v>
      </c>
      <c r="C214" s="395" t="s">
        <v>1069</v>
      </c>
      <c r="D214" s="395"/>
      <c r="E214" s="395"/>
      <c r="F214" s="396">
        <v>1</v>
      </c>
      <c r="G214" s="347">
        <v>1</v>
      </c>
      <c r="H214" s="397" t="s">
        <v>840</v>
      </c>
      <c r="I214" s="396">
        <v>1</v>
      </c>
      <c r="J214" s="398" t="s">
        <v>841</v>
      </c>
      <c r="K214" s="340">
        <v>2</v>
      </c>
      <c r="L214" s="340">
        <v>7</v>
      </c>
      <c r="M214" s="340">
        <v>13.200000000000001</v>
      </c>
      <c r="N214" s="340">
        <v>20</v>
      </c>
      <c r="O214" s="340">
        <v>6</v>
      </c>
      <c r="P214" s="341">
        <v>20</v>
      </c>
      <c r="Q214" s="344">
        <v>540</v>
      </c>
      <c r="R214" s="343">
        <f t="shared" si="27"/>
        <v>10800</v>
      </c>
      <c r="S214" s="344">
        <f t="shared" si="28"/>
        <v>6</v>
      </c>
      <c r="T214" s="345">
        <f t="shared" si="32"/>
        <v>3240</v>
      </c>
      <c r="U214" s="344">
        <f t="shared" si="29"/>
        <v>6</v>
      </c>
      <c r="V214" s="345">
        <f t="shared" si="33"/>
        <v>3240</v>
      </c>
      <c r="W214" s="344">
        <f t="shared" si="30"/>
        <v>6</v>
      </c>
      <c r="X214" s="346">
        <f t="shared" si="34"/>
        <v>3240</v>
      </c>
      <c r="Y214" s="344">
        <f t="shared" si="31"/>
        <v>2</v>
      </c>
      <c r="Z214" s="345">
        <f t="shared" si="35"/>
        <v>1080</v>
      </c>
      <c r="AA214" s="394"/>
    </row>
    <row r="215" spans="1:27" s="399" customFormat="1" ht="18.75">
      <c r="A215" s="334">
        <v>211</v>
      </c>
      <c r="B215" s="394"/>
      <c r="C215" s="336" t="s">
        <v>1070</v>
      </c>
      <c r="D215" s="337"/>
      <c r="E215" s="337"/>
      <c r="F215" s="396">
        <v>1</v>
      </c>
      <c r="G215" s="347">
        <v>2</v>
      </c>
      <c r="H215" s="397" t="s">
        <v>840</v>
      </c>
      <c r="I215" s="396">
        <v>1</v>
      </c>
      <c r="J215" s="398" t="s">
        <v>841</v>
      </c>
      <c r="K215" s="340">
        <v>1001</v>
      </c>
      <c r="L215" s="340">
        <v>0</v>
      </c>
      <c r="M215" s="340">
        <v>0</v>
      </c>
      <c r="N215" s="340">
        <v>0</v>
      </c>
      <c r="O215" s="340">
        <v>0</v>
      </c>
      <c r="P215" s="341">
        <v>0</v>
      </c>
      <c r="Q215" s="344">
        <v>583.64</v>
      </c>
      <c r="R215" s="343">
        <f t="shared" si="27"/>
        <v>0</v>
      </c>
      <c r="S215" s="344">
        <f t="shared" si="28"/>
        <v>0</v>
      </c>
      <c r="T215" s="345">
        <f t="shared" si="32"/>
        <v>0</v>
      </c>
      <c r="U215" s="344">
        <f t="shared" si="29"/>
        <v>0</v>
      </c>
      <c r="V215" s="345">
        <f t="shared" si="33"/>
        <v>0</v>
      </c>
      <c r="W215" s="344">
        <f t="shared" si="30"/>
        <v>0</v>
      </c>
      <c r="X215" s="346">
        <f t="shared" si="34"/>
        <v>0</v>
      </c>
      <c r="Y215" s="344">
        <f t="shared" si="31"/>
        <v>0</v>
      </c>
      <c r="Z215" s="345">
        <f t="shared" si="35"/>
        <v>0</v>
      </c>
      <c r="AA215" s="394"/>
    </row>
    <row r="216" spans="1:27" s="348" customFormat="1" ht="18.75">
      <c r="A216" s="349">
        <v>212</v>
      </c>
      <c r="B216" s="350">
        <v>715306</v>
      </c>
      <c r="C216" s="351" t="s">
        <v>1071</v>
      </c>
      <c r="D216" s="351"/>
      <c r="E216" s="351"/>
      <c r="F216" s="347">
        <v>1</v>
      </c>
      <c r="G216" s="347">
        <v>1</v>
      </c>
      <c r="H216" s="352" t="s">
        <v>845</v>
      </c>
      <c r="I216" s="358">
        <v>500</v>
      </c>
      <c r="J216" s="354" t="s">
        <v>846</v>
      </c>
      <c r="K216" s="340">
        <v>2354</v>
      </c>
      <c r="L216" s="340">
        <v>2543</v>
      </c>
      <c r="M216" s="340">
        <v>3314.3999999999996</v>
      </c>
      <c r="N216" s="340">
        <v>3400</v>
      </c>
      <c r="O216" s="340">
        <v>498</v>
      </c>
      <c r="P216" s="341">
        <v>3000</v>
      </c>
      <c r="Q216" s="344">
        <v>175</v>
      </c>
      <c r="R216" s="343">
        <f t="shared" si="27"/>
        <v>525000</v>
      </c>
      <c r="S216" s="344">
        <f t="shared" si="28"/>
        <v>900</v>
      </c>
      <c r="T216" s="345">
        <f t="shared" si="32"/>
        <v>157500</v>
      </c>
      <c r="U216" s="344">
        <f t="shared" si="29"/>
        <v>900</v>
      </c>
      <c r="V216" s="345">
        <f t="shared" si="33"/>
        <v>157500</v>
      </c>
      <c r="W216" s="344">
        <f t="shared" si="30"/>
        <v>900</v>
      </c>
      <c r="X216" s="346">
        <f t="shared" si="34"/>
        <v>157500</v>
      </c>
      <c r="Y216" s="344">
        <f t="shared" si="31"/>
        <v>300</v>
      </c>
      <c r="Z216" s="345">
        <f t="shared" si="35"/>
        <v>52500</v>
      </c>
      <c r="AA216" s="347"/>
    </row>
    <row r="217" spans="1:27" s="348" customFormat="1" ht="18.75">
      <c r="A217" s="349">
        <v>213</v>
      </c>
      <c r="B217" s="350">
        <v>764013</v>
      </c>
      <c r="C217" s="351" t="s">
        <v>1072</v>
      </c>
      <c r="D217" s="351"/>
      <c r="E217" s="351"/>
      <c r="F217" s="347">
        <v>1</v>
      </c>
      <c r="G217" s="347">
        <v>1</v>
      </c>
      <c r="H217" s="352" t="s">
        <v>840</v>
      </c>
      <c r="I217" s="358">
        <v>5</v>
      </c>
      <c r="J217" s="354" t="s">
        <v>849</v>
      </c>
      <c r="K217" s="340">
        <v>7</v>
      </c>
      <c r="L217" s="340">
        <v>7</v>
      </c>
      <c r="M217" s="340">
        <v>3.5999999999999996</v>
      </c>
      <c r="N217" s="340">
        <v>5</v>
      </c>
      <c r="O217" s="340">
        <v>10</v>
      </c>
      <c r="P217" s="341">
        <v>5</v>
      </c>
      <c r="Q217" s="344">
        <v>1209.0999999999999</v>
      </c>
      <c r="R217" s="343">
        <f t="shared" si="27"/>
        <v>6045.5</v>
      </c>
      <c r="S217" s="344">
        <v>2</v>
      </c>
      <c r="T217" s="345">
        <f t="shared" si="32"/>
        <v>2418.1999999999998</v>
      </c>
      <c r="U217" s="344">
        <v>2</v>
      </c>
      <c r="V217" s="345">
        <f t="shared" si="33"/>
        <v>2418.1999999999998</v>
      </c>
      <c r="W217" s="344">
        <v>1</v>
      </c>
      <c r="X217" s="346">
        <f t="shared" si="34"/>
        <v>1209.0999999999999</v>
      </c>
      <c r="Y217" s="344">
        <v>0</v>
      </c>
      <c r="Z217" s="345">
        <f t="shared" si="35"/>
        <v>0</v>
      </c>
      <c r="AA217" s="347"/>
    </row>
    <row r="218" spans="1:27" s="348" customFormat="1" ht="18.75">
      <c r="A218" s="334">
        <v>214</v>
      </c>
      <c r="B218" s="359">
        <v>520544</v>
      </c>
      <c r="C218" s="351" t="s">
        <v>1073</v>
      </c>
      <c r="D218" s="351"/>
      <c r="E218" s="351"/>
      <c r="F218" s="347">
        <v>1</v>
      </c>
      <c r="G218" s="347">
        <v>1</v>
      </c>
      <c r="H218" s="352" t="s">
        <v>840</v>
      </c>
      <c r="I218" s="358">
        <v>1</v>
      </c>
      <c r="J218" s="354" t="s">
        <v>841</v>
      </c>
      <c r="K218" s="340">
        <v>2553</v>
      </c>
      <c r="L218" s="340">
        <v>1400</v>
      </c>
      <c r="M218" s="340">
        <v>2016</v>
      </c>
      <c r="N218" s="340">
        <v>2000</v>
      </c>
      <c r="O218" s="340">
        <v>570</v>
      </c>
      <c r="P218" s="341">
        <v>2000</v>
      </c>
      <c r="Q218" s="344">
        <v>45</v>
      </c>
      <c r="R218" s="343">
        <f t="shared" si="27"/>
        <v>90000</v>
      </c>
      <c r="S218" s="344">
        <f t="shared" si="28"/>
        <v>600</v>
      </c>
      <c r="T218" s="345">
        <f t="shared" si="32"/>
        <v>27000</v>
      </c>
      <c r="U218" s="344">
        <f t="shared" si="29"/>
        <v>600</v>
      </c>
      <c r="V218" s="345">
        <f t="shared" si="33"/>
        <v>27000</v>
      </c>
      <c r="W218" s="344">
        <f t="shared" si="30"/>
        <v>600</v>
      </c>
      <c r="X218" s="346">
        <f t="shared" si="34"/>
        <v>27000</v>
      </c>
      <c r="Y218" s="344">
        <f t="shared" si="31"/>
        <v>200</v>
      </c>
      <c r="Z218" s="345">
        <f t="shared" si="35"/>
        <v>9000</v>
      </c>
      <c r="AA218" s="347"/>
    </row>
    <row r="219" spans="1:27" s="348" customFormat="1" ht="18.75">
      <c r="A219" s="334">
        <v>215</v>
      </c>
      <c r="B219" s="350">
        <v>770924</v>
      </c>
      <c r="C219" s="351" t="s">
        <v>1074</v>
      </c>
      <c r="D219" s="351"/>
      <c r="E219" s="351"/>
      <c r="F219" s="347">
        <v>1</v>
      </c>
      <c r="G219" s="347">
        <v>1</v>
      </c>
      <c r="H219" s="352" t="s">
        <v>838</v>
      </c>
      <c r="I219" s="358">
        <v>1</v>
      </c>
      <c r="J219" s="354" t="s">
        <v>293</v>
      </c>
      <c r="K219" s="340">
        <v>243</v>
      </c>
      <c r="L219" s="340">
        <v>324</v>
      </c>
      <c r="M219" s="340">
        <v>236.39999999999998</v>
      </c>
      <c r="N219" s="340">
        <v>280</v>
      </c>
      <c r="O219" s="340">
        <v>144</v>
      </c>
      <c r="P219" s="341">
        <v>200</v>
      </c>
      <c r="Q219" s="344">
        <v>26.75</v>
      </c>
      <c r="R219" s="343">
        <f t="shared" si="27"/>
        <v>5350</v>
      </c>
      <c r="S219" s="344">
        <f t="shared" si="28"/>
        <v>60</v>
      </c>
      <c r="T219" s="345">
        <f t="shared" si="32"/>
        <v>1605</v>
      </c>
      <c r="U219" s="344">
        <f t="shared" si="29"/>
        <v>60</v>
      </c>
      <c r="V219" s="345">
        <f t="shared" si="33"/>
        <v>1605</v>
      </c>
      <c r="W219" s="344">
        <f t="shared" si="30"/>
        <v>60</v>
      </c>
      <c r="X219" s="346">
        <f t="shared" si="34"/>
        <v>1605</v>
      </c>
      <c r="Y219" s="344">
        <f t="shared" si="31"/>
        <v>20</v>
      </c>
      <c r="Z219" s="345">
        <f t="shared" si="35"/>
        <v>535</v>
      </c>
      <c r="AA219" s="347"/>
    </row>
    <row r="220" spans="1:27" s="348" customFormat="1" ht="18.75">
      <c r="A220" s="349">
        <v>216</v>
      </c>
      <c r="B220" s="350"/>
      <c r="C220" s="336" t="s">
        <v>1075</v>
      </c>
      <c r="D220" s="337"/>
      <c r="E220" s="337"/>
      <c r="F220" s="347">
        <v>1</v>
      </c>
      <c r="G220" s="347">
        <v>1</v>
      </c>
      <c r="H220" s="352" t="s">
        <v>845</v>
      </c>
      <c r="I220" s="358">
        <v>1000</v>
      </c>
      <c r="J220" s="354" t="s">
        <v>846</v>
      </c>
      <c r="K220" s="340">
        <v>28</v>
      </c>
      <c r="L220" s="340">
        <v>25</v>
      </c>
      <c r="M220" s="340">
        <v>22.799999999999997</v>
      </c>
      <c r="N220" s="340">
        <v>20.066666666666698</v>
      </c>
      <c r="O220" s="340">
        <v>10</v>
      </c>
      <c r="P220" s="341">
        <v>20</v>
      </c>
      <c r="Q220" s="344">
        <v>180</v>
      </c>
      <c r="R220" s="343">
        <f t="shared" si="27"/>
        <v>3600</v>
      </c>
      <c r="S220" s="344">
        <f t="shared" si="28"/>
        <v>6</v>
      </c>
      <c r="T220" s="345">
        <f t="shared" si="32"/>
        <v>1080</v>
      </c>
      <c r="U220" s="344">
        <f t="shared" si="29"/>
        <v>6</v>
      </c>
      <c r="V220" s="345">
        <f t="shared" si="33"/>
        <v>1080</v>
      </c>
      <c r="W220" s="344">
        <f t="shared" si="30"/>
        <v>6</v>
      </c>
      <c r="X220" s="346">
        <f t="shared" si="34"/>
        <v>1080</v>
      </c>
      <c r="Y220" s="344">
        <f t="shared" si="31"/>
        <v>2</v>
      </c>
      <c r="Z220" s="345">
        <f t="shared" si="35"/>
        <v>360</v>
      </c>
      <c r="AA220" s="347"/>
    </row>
    <row r="221" spans="1:27" s="348" customFormat="1" ht="18.75">
      <c r="A221" s="334">
        <v>217</v>
      </c>
      <c r="B221" s="350"/>
      <c r="C221" s="336" t="s">
        <v>1076</v>
      </c>
      <c r="D221" s="337"/>
      <c r="E221" s="337"/>
      <c r="F221" s="347">
        <v>1</v>
      </c>
      <c r="G221" s="347">
        <v>1</v>
      </c>
      <c r="H221" s="352" t="s">
        <v>879</v>
      </c>
      <c r="I221" s="358">
        <v>1</v>
      </c>
      <c r="J221" s="354" t="s">
        <v>293</v>
      </c>
      <c r="K221" s="340">
        <v>0</v>
      </c>
      <c r="L221" s="340">
        <v>197</v>
      </c>
      <c r="M221" s="340">
        <v>120</v>
      </c>
      <c r="N221" s="340">
        <v>230</v>
      </c>
      <c r="O221" s="340">
        <v>0</v>
      </c>
      <c r="P221" s="341">
        <v>250</v>
      </c>
      <c r="Q221" s="344">
        <v>9</v>
      </c>
      <c r="R221" s="343">
        <f t="shared" si="27"/>
        <v>2250</v>
      </c>
      <c r="S221" s="344">
        <f t="shared" si="28"/>
        <v>75</v>
      </c>
      <c r="T221" s="345">
        <f t="shared" si="32"/>
        <v>675</v>
      </c>
      <c r="U221" s="344">
        <f t="shared" si="29"/>
        <v>75</v>
      </c>
      <c r="V221" s="345">
        <f t="shared" si="33"/>
        <v>675</v>
      </c>
      <c r="W221" s="344">
        <f t="shared" si="30"/>
        <v>75</v>
      </c>
      <c r="X221" s="346">
        <f t="shared" si="34"/>
        <v>675</v>
      </c>
      <c r="Y221" s="344">
        <f t="shared" si="31"/>
        <v>25</v>
      </c>
      <c r="Z221" s="345">
        <f t="shared" si="35"/>
        <v>225</v>
      </c>
      <c r="AA221" s="347"/>
    </row>
    <row r="222" spans="1:27" s="348" customFormat="1" ht="18.75">
      <c r="A222" s="349">
        <v>218</v>
      </c>
      <c r="B222" s="350">
        <v>825417</v>
      </c>
      <c r="C222" s="351" t="s">
        <v>1077</v>
      </c>
      <c r="D222" s="351"/>
      <c r="E222" s="351"/>
      <c r="F222" s="347">
        <v>1</v>
      </c>
      <c r="G222" s="347">
        <v>1</v>
      </c>
      <c r="H222" s="352" t="s">
        <v>879</v>
      </c>
      <c r="I222" s="358">
        <v>1</v>
      </c>
      <c r="J222" s="354" t="s">
        <v>1078</v>
      </c>
      <c r="K222" s="340">
        <v>1255</v>
      </c>
      <c r="L222" s="340">
        <v>760</v>
      </c>
      <c r="M222" s="340">
        <v>1380</v>
      </c>
      <c r="N222" s="340">
        <v>1400</v>
      </c>
      <c r="O222" s="340">
        <v>350</v>
      </c>
      <c r="P222" s="341">
        <v>1200</v>
      </c>
      <c r="Q222" s="344">
        <v>13</v>
      </c>
      <c r="R222" s="343">
        <f t="shared" si="27"/>
        <v>15600</v>
      </c>
      <c r="S222" s="344">
        <f t="shared" si="28"/>
        <v>360</v>
      </c>
      <c r="T222" s="345">
        <f t="shared" si="32"/>
        <v>4680</v>
      </c>
      <c r="U222" s="344">
        <f t="shared" si="29"/>
        <v>360</v>
      </c>
      <c r="V222" s="345">
        <f t="shared" si="33"/>
        <v>4680</v>
      </c>
      <c r="W222" s="344">
        <f t="shared" si="30"/>
        <v>360</v>
      </c>
      <c r="X222" s="346">
        <f t="shared" si="34"/>
        <v>4680</v>
      </c>
      <c r="Y222" s="344">
        <f t="shared" si="31"/>
        <v>120</v>
      </c>
      <c r="Z222" s="345">
        <f t="shared" si="35"/>
        <v>1560</v>
      </c>
      <c r="AA222" s="347"/>
    </row>
    <row r="223" spans="1:27" s="348" customFormat="1" ht="18.75">
      <c r="A223" s="349">
        <v>219</v>
      </c>
      <c r="B223" s="350">
        <v>767686</v>
      </c>
      <c r="C223" s="351" t="s">
        <v>1079</v>
      </c>
      <c r="D223" s="351"/>
      <c r="E223" s="351"/>
      <c r="F223" s="347">
        <v>1</v>
      </c>
      <c r="G223" s="347">
        <v>1</v>
      </c>
      <c r="H223" s="352" t="s">
        <v>840</v>
      </c>
      <c r="I223" s="358">
        <v>1</v>
      </c>
      <c r="J223" s="354" t="s">
        <v>849</v>
      </c>
      <c r="K223" s="340">
        <v>797</v>
      </c>
      <c r="L223" s="340">
        <v>1650</v>
      </c>
      <c r="M223" s="340">
        <v>1380</v>
      </c>
      <c r="N223" s="340">
        <v>1400</v>
      </c>
      <c r="O223" s="340">
        <v>370</v>
      </c>
      <c r="P223" s="341">
        <v>1200</v>
      </c>
      <c r="Q223" s="344">
        <v>10.25</v>
      </c>
      <c r="R223" s="343">
        <f t="shared" si="27"/>
        <v>12300</v>
      </c>
      <c r="S223" s="344">
        <f t="shared" si="28"/>
        <v>360</v>
      </c>
      <c r="T223" s="345">
        <f t="shared" si="32"/>
        <v>3690</v>
      </c>
      <c r="U223" s="344">
        <f t="shared" si="29"/>
        <v>360</v>
      </c>
      <c r="V223" s="345">
        <f t="shared" si="33"/>
        <v>3690</v>
      </c>
      <c r="W223" s="344">
        <f t="shared" si="30"/>
        <v>360</v>
      </c>
      <c r="X223" s="346">
        <f t="shared" si="34"/>
        <v>3690</v>
      </c>
      <c r="Y223" s="344">
        <f t="shared" si="31"/>
        <v>120</v>
      </c>
      <c r="Z223" s="345">
        <f t="shared" si="35"/>
        <v>1230</v>
      </c>
      <c r="AA223" s="347"/>
    </row>
    <row r="224" spans="1:27" s="348" customFormat="1" ht="18.75">
      <c r="A224" s="334">
        <v>220</v>
      </c>
      <c r="B224" s="350">
        <v>123645</v>
      </c>
      <c r="C224" s="351" t="s">
        <v>1080</v>
      </c>
      <c r="D224" s="351"/>
      <c r="E224" s="351"/>
      <c r="F224" s="347">
        <v>1</v>
      </c>
      <c r="G224" s="347">
        <v>1</v>
      </c>
      <c r="H224" s="352" t="s">
        <v>845</v>
      </c>
      <c r="I224" s="358">
        <v>500</v>
      </c>
      <c r="J224" s="354" t="s">
        <v>846</v>
      </c>
      <c r="K224" s="340">
        <v>222</v>
      </c>
      <c r="L224" s="340">
        <v>199</v>
      </c>
      <c r="M224" s="340">
        <v>238.79999999999998</v>
      </c>
      <c r="N224" s="340">
        <v>250</v>
      </c>
      <c r="O224" s="340">
        <v>27</v>
      </c>
      <c r="P224" s="341">
        <v>250</v>
      </c>
      <c r="Q224" s="344">
        <v>179.14070351758795</v>
      </c>
      <c r="R224" s="343">
        <f t="shared" si="27"/>
        <v>44785.175879396986</v>
      </c>
      <c r="S224" s="344">
        <f t="shared" si="28"/>
        <v>75</v>
      </c>
      <c r="T224" s="345">
        <f t="shared" si="32"/>
        <v>13435.552763819096</v>
      </c>
      <c r="U224" s="344">
        <f t="shared" si="29"/>
        <v>75</v>
      </c>
      <c r="V224" s="345">
        <f t="shared" si="33"/>
        <v>13435.552763819096</v>
      </c>
      <c r="W224" s="344">
        <f t="shared" si="30"/>
        <v>75</v>
      </c>
      <c r="X224" s="346">
        <f t="shared" si="34"/>
        <v>13435.552763819096</v>
      </c>
      <c r="Y224" s="344">
        <f t="shared" si="31"/>
        <v>25</v>
      </c>
      <c r="Z224" s="345">
        <f t="shared" si="35"/>
        <v>4478.5175879396984</v>
      </c>
      <c r="AA224" s="347"/>
    </row>
    <row r="225" spans="1:27" s="348" customFormat="1" ht="18.75">
      <c r="A225" s="334">
        <v>221</v>
      </c>
      <c r="B225" s="350">
        <v>124999</v>
      </c>
      <c r="C225" s="351" t="s">
        <v>1081</v>
      </c>
      <c r="D225" s="351"/>
      <c r="E225" s="351"/>
      <c r="F225" s="347">
        <v>1</v>
      </c>
      <c r="G225" s="347">
        <v>1</v>
      </c>
      <c r="H225" s="352" t="s">
        <v>845</v>
      </c>
      <c r="I225" s="358">
        <v>500</v>
      </c>
      <c r="J225" s="354" t="s">
        <v>846</v>
      </c>
      <c r="K225" s="340">
        <v>524</v>
      </c>
      <c r="L225" s="340">
        <v>411</v>
      </c>
      <c r="M225" s="340">
        <v>444</v>
      </c>
      <c r="N225" s="340">
        <v>500</v>
      </c>
      <c r="O225" s="340">
        <v>112</v>
      </c>
      <c r="P225" s="341">
        <v>500</v>
      </c>
      <c r="Q225" s="344">
        <v>291.58378378378376</v>
      </c>
      <c r="R225" s="343">
        <f t="shared" si="27"/>
        <v>145791.89189189189</v>
      </c>
      <c r="S225" s="344">
        <f t="shared" si="28"/>
        <v>150</v>
      </c>
      <c r="T225" s="345">
        <f t="shared" si="32"/>
        <v>43737.567567567567</v>
      </c>
      <c r="U225" s="344">
        <f t="shared" si="29"/>
        <v>150</v>
      </c>
      <c r="V225" s="345">
        <f t="shared" si="33"/>
        <v>43737.567567567567</v>
      </c>
      <c r="W225" s="344">
        <f t="shared" si="30"/>
        <v>150</v>
      </c>
      <c r="X225" s="346">
        <f t="shared" si="34"/>
        <v>43737.567567567567</v>
      </c>
      <c r="Y225" s="344">
        <f t="shared" si="31"/>
        <v>50</v>
      </c>
      <c r="Z225" s="345">
        <f t="shared" si="35"/>
        <v>14579.189189189188</v>
      </c>
      <c r="AA225" s="347"/>
    </row>
    <row r="226" spans="1:27" s="348" customFormat="1" ht="18.75">
      <c r="A226" s="349">
        <v>222</v>
      </c>
      <c r="B226" s="350">
        <v>126269</v>
      </c>
      <c r="C226" s="351" t="s">
        <v>1082</v>
      </c>
      <c r="D226" s="351"/>
      <c r="E226" s="351"/>
      <c r="F226" s="347">
        <v>1</v>
      </c>
      <c r="G226" s="347">
        <v>1</v>
      </c>
      <c r="H226" s="352" t="s">
        <v>879</v>
      </c>
      <c r="I226" s="358">
        <v>1</v>
      </c>
      <c r="J226" s="354" t="s">
        <v>293</v>
      </c>
      <c r="K226" s="340">
        <v>110</v>
      </c>
      <c r="L226" s="340">
        <v>100</v>
      </c>
      <c r="M226" s="340">
        <v>444</v>
      </c>
      <c r="N226" s="340">
        <v>500</v>
      </c>
      <c r="O226" s="340">
        <v>350</v>
      </c>
      <c r="P226" s="341">
        <v>300</v>
      </c>
      <c r="Q226" s="344">
        <v>10</v>
      </c>
      <c r="R226" s="343">
        <f t="shared" si="27"/>
        <v>3000</v>
      </c>
      <c r="S226" s="344">
        <f t="shared" si="28"/>
        <v>90</v>
      </c>
      <c r="T226" s="345">
        <f t="shared" si="32"/>
        <v>900</v>
      </c>
      <c r="U226" s="344">
        <f t="shared" si="29"/>
        <v>90</v>
      </c>
      <c r="V226" s="345">
        <f t="shared" si="33"/>
        <v>900</v>
      </c>
      <c r="W226" s="344">
        <f t="shared" si="30"/>
        <v>90</v>
      </c>
      <c r="X226" s="346">
        <f t="shared" si="34"/>
        <v>900</v>
      </c>
      <c r="Y226" s="344">
        <f t="shared" si="31"/>
        <v>30</v>
      </c>
      <c r="Z226" s="345">
        <f t="shared" si="35"/>
        <v>300</v>
      </c>
      <c r="AA226" s="347"/>
    </row>
    <row r="227" spans="1:27" s="348" customFormat="1" ht="18.75">
      <c r="A227" s="334">
        <v>223</v>
      </c>
      <c r="B227" s="350">
        <v>877084</v>
      </c>
      <c r="C227" s="336" t="s">
        <v>1083</v>
      </c>
      <c r="D227" s="337"/>
      <c r="E227" s="337"/>
      <c r="F227" s="347">
        <v>1</v>
      </c>
      <c r="G227" s="347">
        <v>1</v>
      </c>
      <c r="H227" s="352" t="s">
        <v>840</v>
      </c>
      <c r="I227" s="358">
        <v>1</v>
      </c>
      <c r="J227" s="354" t="s">
        <v>841</v>
      </c>
      <c r="K227" s="340">
        <v>297</v>
      </c>
      <c r="L227" s="340">
        <v>160</v>
      </c>
      <c r="M227" s="340">
        <v>284.39999999999998</v>
      </c>
      <c r="N227" s="340">
        <v>240</v>
      </c>
      <c r="O227" s="340">
        <v>0</v>
      </c>
      <c r="P227" s="341">
        <v>300</v>
      </c>
      <c r="Q227" s="344">
        <v>166.42789029535865</v>
      </c>
      <c r="R227" s="343">
        <f t="shared" si="27"/>
        <v>49928.367088607592</v>
      </c>
      <c r="S227" s="344">
        <f t="shared" si="28"/>
        <v>90</v>
      </c>
      <c r="T227" s="345">
        <f t="shared" si="32"/>
        <v>14978.510126582278</v>
      </c>
      <c r="U227" s="344">
        <f t="shared" si="29"/>
        <v>90</v>
      </c>
      <c r="V227" s="345">
        <f t="shared" si="33"/>
        <v>14978.510126582278</v>
      </c>
      <c r="W227" s="344">
        <f t="shared" si="30"/>
        <v>90</v>
      </c>
      <c r="X227" s="346">
        <f t="shared" si="34"/>
        <v>14978.510126582278</v>
      </c>
      <c r="Y227" s="344">
        <f t="shared" si="31"/>
        <v>30</v>
      </c>
      <c r="Z227" s="345">
        <f t="shared" si="35"/>
        <v>4992.8367088607592</v>
      </c>
      <c r="AA227" s="347"/>
    </row>
    <row r="228" spans="1:27" s="348" customFormat="1" ht="18.75">
      <c r="A228" s="349">
        <v>224</v>
      </c>
      <c r="B228" s="350">
        <v>668920</v>
      </c>
      <c r="C228" s="336" t="s">
        <v>1084</v>
      </c>
      <c r="D228" s="337"/>
      <c r="E228" s="337"/>
      <c r="F228" s="347">
        <v>1</v>
      </c>
      <c r="G228" s="347">
        <v>2</v>
      </c>
      <c r="H228" s="352" t="s">
        <v>840</v>
      </c>
      <c r="I228" s="358">
        <v>1</v>
      </c>
      <c r="J228" s="354" t="s">
        <v>910</v>
      </c>
      <c r="K228" s="340">
        <v>1087</v>
      </c>
      <c r="L228" s="340">
        <v>1298</v>
      </c>
      <c r="M228" s="340">
        <v>1032</v>
      </c>
      <c r="N228" s="340">
        <v>1100</v>
      </c>
      <c r="O228" s="340">
        <v>112</v>
      </c>
      <c r="P228" s="341">
        <v>1100</v>
      </c>
      <c r="Q228" s="344">
        <v>274.60920930232527</v>
      </c>
      <c r="R228" s="343">
        <f t="shared" si="27"/>
        <v>302070.13023255777</v>
      </c>
      <c r="S228" s="344">
        <f t="shared" si="28"/>
        <v>330</v>
      </c>
      <c r="T228" s="345">
        <f t="shared" si="32"/>
        <v>90621.039069767343</v>
      </c>
      <c r="U228" s="344">
        <f t="shared" si="29"/>
        <v>330</v>
      </c>
      <c r="V228" s="345">
        <f t="shared" si="33"/>
        <v>90621.039069767343</v>
      </c>
      <c r="W228" s="344">
        <f t="shared" si="30"/>
        <v>330</v>
      </c>
      <c r="X228" s="346">
        <f t="shared" si="34"/>
        <v>90621.039069767343</v>
      </c>
      <c r="Y228" s="344">
        <f t="shared" si="31"/>
        <v>110</v>
      </c>
      <c r="Z228" s="345">
        <f t="shared" si="35"/>
        <v>30207.013023255779</v>
      </c>
      <c r="AA228" s="347"/>
    </row>
    <row r="229" spans="1:27" s="348" customFormat="1" ht="18.75">
      <c r="A229" s="349">
        <v>225</v>
      </c>
      <c r="B229" s="350">
        <v>128004</v>
      </c>
      <c r="C229" s="351" t="s">
        <v>1085</v>
      </c>
      <c r="D229" s="351"/>
      <c r="E229" s="351"/>
      <c r="F229" s="347">
        <v>1</v>
      </c>
      <c r="G229" s="347">
        <v>1</v>
      </c>
      <c r="H229" s="352" t="s">
        <v>875</v>
      </c>
      <c r="I229" s="358">
        <v>500</v>
      </c>
      <c r="J229" s="354" t="s">
        <v>846</v>
      </c>
      <c r="K229" s="340">
        <v>34</v>
      </c>
      <c r="L229" s="340">
        <v>27</v>
      </c>
      <c r="M229" s="340">
        <v>19</v>
      </c>
      <c r="N229" s="340">
        <v>20</v>
      </c>
      <c r="O229" s="340">
        <v>3</v>
      </c>
      <c r="P229" s="341">
        <v>25</v>
      </c>
      <c r="Q229" s="344">
        <v>175</v>
      </c>
      <c r="R229" s="343">
        <f t="shared" si="27"/>
        <v>4375</v>
      </c>
      <c r="S229" s="344">
        <v>8</v>
      </c>
      <c r="T229" s="345">
        <f t="shared" si="32"/>
        <v>1400</v>
      </c>
      <c r="U229" s="344">
        <v>8</v>
      </c>
      <c r="V229" s="345">
        <f t="shared" si="33"/>
        <v>1400</v>
      </c>
      <c r="W229" s="344">
        <v>8</v>
      </c>
      <c r="X229" s="346">
        <f t="shared" si="34"/>
        <v>1400</v>
      </c>
      <c r="Y229" s="344">
        <v>1</v>
      </c>
      <c r="Z229" s="345">
        <f t="shared" si="35"/>
        <v>175</v>
      </c>
      <c r="AA229" s="347"/>
    </row>
    <row r="230" spans="1:27" s="348" customFormat="1" ht="18.75">
      <c r="A230" s="334">
        <v>226</v>
      </c>
      <c r="B230" s="350"/>
      <c r="C230" s="336" t="s">
        <v>1086</v>
      </c>
      <c r="D230" s="337"/>
      <c r="E230" s="337"/>
      <c r="F230" s="347">
        <v>1</v>
      </c>
      <c r="G230" s="347">
        <v>2</v>
      </c>
      <c r="H230" s="352" t="s">
        <v>840</v>
      </c>
      <c r="I230" s="358">
        <v>1</v>
      </c>
      <c r="J230" s="354" t="s">
        <v>841</v>
      </c>
      <c r="K230" s="340">
        <v>5889</v>
      </c>
      <c r="L230" s="340">
        <v>5647</v>
      </c>
      <c r="M230" s="340">
        <v>14017.199999999999</v>
      </c>
      <c r="N230" s="340">
        <v>15000</v>
      </c>
      <c r="O230" s="340">
        <v>922</v>
      </c>
      <c r="P230" s="341">
        <v>15000</v>
      </c>
      <c r="Q230" s="344">
        <v>104.98060183203492</v>
      </c>
      <c r="R230" s="360">
        <f t="shared" si="27"/>
        <v>1574709.0274805238</v>
      </c>
      <c r="S230" s="344">
        <f t="shared" si="28"/>
        <v>4500</v>
      </c>
      <c r="T230" s="345">
        <f t="shared" si="32"/>
        <v>472412.70824415714</v>
      </c>
      <c r="U230" s="344">
        <f t="shared" si="29"/>
        <v>4500</v>
      </c>
      <c r="V230" s="345">
        <f t="shared" si="33"/>
        <v>472412.70824415714</v>
      </c>
      <c r="W230" s="344">
        <f t="shared" si="30"/>
        <v>4500</v>
      </c>
      <c r="X230" s="346">
        <f t="shared" si="34"/>
        <v>472412.70824415714</v>
      </c>
      <c r="Y230" s="344">
        <f t="shared" si="31"/>
        <v>1500</v>
      </c>
      <c r="Z230" s="345">
        <f t="shared" si="35"/>
        <v>157470.90274805238</v>
      </c>
      <c r="AA230" s="347"/>
    </row>
    <row r="231" spans="1:27" s="348" customFormat="1" ht="18.75">
      <c r="A231" s="334">
        <v>227</v>
      </c>
      <c r="B231" s="350">
        <v>663582</v>
      </c>
      <c r="C231" s="351" t="s">
        <v>1087</v>
      </c>
      <c r="D231" s="351"/>
      <c r="E231" s="351"/>
      <c r="F231" s="347">
        <v>1</v>
      </c>
      <c r="G231" s="347">
        <v>1</v>
      </c>
      <c r="H231" s="352" t="s">
        <v>840</v>
      </c>
      <c r="I231" s="358">
        <v>1</v>
      </c>
      <c r="J231" s="354" t="s">
        <v>841</v>
      </c>
      <c r="K231" s="340">
        <v>162</v>
      </c>
      <c r="L231" s="340">
        <v>145</v>
      </c>
      <c r="M231" s="340">
        <v>127.19999999999999</v>
      </c>
      <c r="N231" s="340">
        <v>150</v>
      </c>
      <c r="O231" s="340">
        <v>67</v>
      </c>
      <c r="P231" s="341">
        <v>180</v>
      </c>
      <c r="Q231" s="344">
        <v>71.195283018867897</v>
      </c>
      <c r="R231" s="343">
        <f t="shared" si="27"/>
        <v>12815.150943396222</v>
      </c>
      <c r="S231" s="344">
        <f t="shared" si="28"/>
        <v>54</v>
      </c>
      <c r="T231" s="345">
        <f t="shared" si="32"/>
        <v>3844.5452830188665</v>
      </c>
      <c r="U231" s="344">
        <f t="shared" si="29"/>
        <v>54</v>
      </c>
      <c r="V231" s="345">
        <f t="shared" si="33"/>
        <v>3844.5452830188665</v>
      </c>
      <c r="W231" s="344">
        <f t="shared" si="30"/>
        <v>54</v>
      </c>
      <c r="X231" s="346">
        <f t="shared" si="34"/>
        <v>3844.5452830188665</v>
      </c>
      <c r="Y231" s="344">
        <f t="shared" si="31"/>
        <v>18</v>
      </c>
      <c r="Z231" s="345">
        <f t="shared" si="35"/>
        <v>1281.5150943396222</v>
      </c>
      <c r="AA231" s="347"/>
    </row>
    <row r="232" spans="1:27" s="348" customFormat="1" ht="18.75">
      <c r="A232" s="349">
        <v>228</v>
      </c>
      <c r="B232" s="350">
        <v>663548</v>
      </c>
      <c r="C232" s="351" t="s">
        <v>1088</v>
      </c>
      <c r="D232" s="351"/>
      <c r="E232" s="351"/>
      <c r="F232" s="347">
        <v>1</v>
      </c>
      <c r="G232" s="347">
        <v>1</v>
      </c>
      <c r="H232" s="352" t="s">
        <v>840</v>
      </c>
      <c r="I232" s="358">
        <v>1</v>
      </c>
      <c r="J232" s="354" t="s">
        <v>841</v>
      </c>
      <c r="K232" s="340">
        <v>1785</v>
      </c>
      <c r="L232" s="340">
        <v>1865</v>
      </c>
      <c r="M232" s="340">
        <v>1806</v>
      </c>
      <c r="N232" s="340">
        <v>2000</v>
      </c>
      <c r="O232" s="340">
        <v>195</v>
      </c>
      <c r="P232" s="341">
        <v>2000</v>
      </c>
      <c r="Q232" s="344">
        <v>62</v>
      </c>
      <c r="R232" s="343">
        <f t="shared" si="27"/>
        <v>124000</v>
      </c>
      <c r="S232" s="344">
        <f t="shared" si="28"/>
        <v>600</v>
      </c>
      <c r="T232" s="345">
        <f t="shared" si="32"/>
        <v>37200</v>
      </c>
      <c r="U232" s="344">
        <f t="shared" si="29"/>
        <v>600</v>
      </c>
      <c r="V232" s="345">
        <f t="shared" si="33"/>
        <v>37200</v>
      </c>
      <c r="W232" s="344">
        <f t="shared" si="30"/>
        <v>600</v>
      </c>
      <c r="X232" s="346">
        <f t="shared" si="34"/>
        <v>37200</v>
      </c>
      <c r="Y232" s="344">
        <f t="shared" si="31"/>
        <v>200</v>
      </c>
      <c r="Z232" s="345">
        <f t="shared" si="35"/>
        <v>12400</v>
      </c>
      <c r="AA232" s="347"/>
    </row>
    <row r="233" spans="1:27" s="348" customFormat="1" ht="18.75">
      <c r="A233" s="334">
        <v>229</v>
      </c>
      <c r="B233" s="350">
        <v>658520</v>
      </c>
      <c r="C233" s="351" t="s">
        <v>1089</v>
      </c>
      <c r="D233" s="351"/>
      <c r="E233" s="351"/>
      <c r="F233" s="347">
        <v>1</v>
      </c>
      <c r="G233" s="347">
        <v>1</v>
      </c>
      <c r="H233" s="352" t="s">
        <v>840</v>
      </c>
      <c r="I233" s="358">
        <v>1</v>
      </c>
      <c r="J233" s="354" t="s">
        <v>841</v>
      </c>
      <c r="K233" s="340">
        <v>350</v>
      </c>
      <c r="L233" s="340">
        <v>257</v>
      </c>
      <c r="M233" s="340">
        <v>414</v>
      </c>
      <c r="N233" s="340">
        <v>420</v>
      </c>
      <c r="O233" s="340">
        <v>55</v>
      </c>
      <c r="P233" s="341">
        <v>400</v>
      </c>
      <c r="Q233" s="344">
        <v>62</v>
      </c>
      <c r="R233" s="343">
        <f t="shared" si="27"/>
        <v>24800</v>
      </c>
      <c r="S233" s="344">
        <f t="shared" si="28"/>
        <v>120</v>
      </c>
      <c r="T233" s="345">
        <f t="shared" si="32"/>
        <v>7440</v>
      </c>
      <c r="U233" s="344">
        <f t="shared" si="29"/>
        <v>120</v>
      </c>
      <c r="V233" s="345">
        <f t="shared" si="33"/>
        <v>7440</v>
      </c>
      <c r="W233" s="344">
        <f t="shared" si="30"/>
        <v>120</v>
      </c>
      <c r="X233" s="346">
        <f t="shared" si="34"/>
        <v>7440</v>
      </c>
      <c r="Y233" s="344">
        <f t="shared" si="31"/>
        <v>40</v>
      </c>
      <c r="Z233" s="345">
        <f t="shared" si="35"/>
        <v>2480</v>
      </c>
      <c r="AA233" s="347"/>
    </row>
    <row r="234" spans="1:27" s="348" customFormat="1" ht="18.75">
      <c r="A234" s="349">
        <v>230</v>
      </c>
      <c r="B234" s="350">
        <v>657908</v>
      </c>
      <c r="C234" s="351" t="s">
        <v>1090</v>
      </c>
      <c r="D234" s="351"/>
      <c r="E234" s="351"/>
      <c r="F234" s="347">
        <v>1</v>
      </c>
      <c r="G234" s="347">
        <v>1</v>
      </c>
      <c r="H234" s="352" t="s">
        <v>840</v>
      </c>
      <c r="I234" s="358">
        <v>5</v>
      </c>
      <c r="J234" s="354" t="s">
        <v>841</v>
      </c>
      <c r="K234" s="340">
        <v>535</v>
      </c>
      <c r="L234" s="340">
        <v>540</v>
      </c>
      <c r="M234" s="340">
        <v>438</v>
      </c>
      <c r="N234" s="340">
        <v>450</v>
      </c>
      <c r="O234" s="340">
        <v>35</v>
      </c>
      <c r="P234" s="341">
        <v>500</v>
      </c>
      <c r="Q234" s="344">
        <v>321</v>
      </c>
      <c r="R234" s="343">
        <f t="shared" si="27"/>
        <v>160500</v>
      </c>
      <c r="S234" s="344">
        <f t="shared" si="28"/>
        <v>150</v>
      </c>
      <c r="T234" s="345">
        <f t="shared" si="32"/>
        <v>48150</v>
      </c>
      <c r="U234" s="344">
        <f t="shared" si="29"/>
        <v>150</v>
      </c>
      <c r="V234" s="345">
        <f t="shared" si="33"/>
        <v>48150</v>
      </c>
      <c r="W234" s="344">
        <f t="shared" si="30"/>
        <v>150</v>
      </c>
      <c r="X234" s="346">
        <f t="shared" si="34"/>
        <v>48150</v>
      </c>
      <c r="Y234" s="344">
        <f t="shared" si="31"/>
        <v>50</v>
      </c>
      <c r="Z234" s="345">
        <f t="shared" si="35"/>
        <v>16050</v>
      </c>
      <c r="AA234" s="347"/>
    </row>
    <row r="235" spans="1:27" s="348" customFormat="1" ht="18.75">
      <c r="A235" s="349">
        <v>231</v>
      </c>
      <c r="B235" s="350">
        <v>657805</v>
      </c>
      <c r="C235" s="351" t="s">
        <v>1091</v>
      </c>
      <c r="D235" s="351"/>
      <c r="E235" s="351"/>
      <c r="F235" s="347">
        <v>1</v>
      </c>
      <c r="G235" s="347">
        <v>1</v>
      </c>
      <c r="H235" s="352" t="s">
        <v>840</v>
      </c>
      <c r="I235" s="358">
        <v>5</v>
      </c>
      <c r="J235" s="354" t="s">
        <v>841</v>
      </c>
      <c r="K235" s="340">
        <v>2673</v>
      </c>
      <c r="L235" s="340">
        <v>3390</v>
      </c>
      <c r="M235" s="340">
        <v>3696</v>
      </c>
      <c r="N235" s="340">
        <v>4000</v>
      </c>
      <c r="O235" s="340">
        <v>130</v>
      </c>
      <c r="P235" s="341">
        <v>4000</v>
      </c>
      <c r="Q235" s="344">
        <v>321</v>
      </c>
      <c r="R235" s="360">
        <f t="shared" si="27"/>
        <v>1284000</v>
      </c>
      <c r="S235" s="344">
        <f t="shared" si="28"/>
        <v>1200</v>
      </c>
      <c r="T235" s="345">
        <f t="shared" si="32"/>
        <v>385200</v>
      </c>
      <c r="U235" s="344">
        <f t="shared" si="29"/>
        <v>1200</v>
      </c>
      <c r="V235" s="345">
        <f t="shared" si="33"/>
        <v>385200</v>
      </c>
      <c r="W235" s="344">
        <f t="shared" si="30"/>
        <v>1200</v>
      </c>
      <c r="X235" s="346">
        <f t="shared" si="34"/>
        <v>385200</v>
      </c>
      <c r="Y235" s="344">
        <f t="shared" si="31"/>
        <v>400</v>
      </c>
      <c r="Z235" s="345">
        <f t="shared" si="35"/>
        <v>128400</v>
      </c>
      <c r="AA235" s="347"/>
    </row>
    <row r="236" spans="1:27" s="348" customFormat="1" ht="18.75">
      <c r="A236" s="334">
        <v>232</v>
      </c>
      <c r="B236" s="350">
        <v>529813</v>
      </c>
      <c r="C236" s="400" t="s">
        <v>1092</v>
      </c>
      <c r="D236" s="351"/>
      <c r="E236" s="351"/>
      <c r="F236" s="347">
        <v>1</v>
      </c>
      <c r="G236" s="347">
        <v>1</v>
      </c>
      <c r="H236" s="352" t="s">
        <v>838</v>
      </c>
      <c r="I236" s="358">
        <v>1</v>
      </c>
      <c r="J236" s="354" t="s">
        <v>293</v>
      </c>
      <c r="K236" s="340">
        <v>1362</v>
      </c>
      <c r="L236" s="340">
        <v>1098</v>
      </c>
      <c r="M236" s="340">
        <v>1094.4000000000001</v>
      </c>
      <c r="N236" s="340">
        <v>1000</v>
      </c>
      <c r="O236" s="340">
        <v>0</v>
      </c>
      <c r="P236" s="341">
        <v>1200</v>
      </c>
      <c r="Q236" s="344">
        <v>91</v>
      </c>
      <c r="R236" s="343">
        <f t="shared" si="27"/>
        <v>109200</v>
      </c>
      <c r="S236" s="344">
        <f t="shared" si="28"/>
        <v>360</v>
      </c>
      <c r="T236" s="345">
        <f t="shared" si="32"/>
        <v>32760</v>
      </c>
      <c r="U236" s="344">
        <f t="shared" si="29"/>
        <v>360</v>
      </c>
      <c r="V236" s="345">
        <f t="shared" si="33"/>
        <v>32760</v>
      </c>
      <c r="W236" s="344">
        <f t="shared" si="30"/>
        <v>360</v>
      </c>
      <c r="X236" s="346">
        <f t="shared" si="34"/>
        <v>32760</v>
      </c>
      <c r="Y236" s="344">
        <f t="shared" si="31"/>
        <v>120</v>
      </c>
      <c r="Z236" s="345">
        <f t="shared" si="35"/>
        <v>10920</v>
      </c>
      <c r="AA236" s="347"/>
    </row>
    <row r="237" spans="1:27" s="348" customFormat="1" ht="18.75">
      <c r="A237" s="334">
        <v>233</v>
      </c>
      <c r="B237" s="350"/>
      <c r="C237" s="336" t="s">
        <v>1093</v>
      </c>
      <c r="D237" s="337"/>
      <c r="E237" s="337"/>
      <c r="F237" s="347">
        <v>1</v>
      </c>
      <c r="G237" s="347">
        <v>1</v>
      </c>
      <c r="H237" s="352" t="s">
        <v>840</v>
      </c>
      <c r="I237" s="358">
        <v>1</v>
      </c>
      <c r="J237" s="354" t="s">
        <v>945</v>
      </c>
      <c r="K237" s="340">
        <v>431</v>
      </c>
      <c r="L237" s="340">
        <v>142</v>
      </c>
      <c r="M237" s="340">
        <v>662</v>
      </c>
      <c r="N237" s="340">
        <v>700</v>
      </c>
      <c r="O237" s="340">
        <v>5</v>
      </c>
      <c r="P237" s="341">
        <v>700</v>
      </c>
      <c r="Q237" s="344">
        <v>64.2</v>
      </c>
      <c r="R237" s="343">
        <f t="shared" si="27"/>
        <v>44940</v>
      </c>
      <c r="S237" s="344">
        <f t="shared" si="28"/>
        <v>210</v>
      </c>
      <c r="T237" s="345">
        <f t="shared" si="32"/>
        <v>13482</v>
      </c>
      <c r="U237" s="344">
        <f t="shared" si="29"/>
        <v>210</v>
      </c>
      <c r="V237" s="345">
        <f t="shared" si="33"/>
        <v>13482</v>
      </c>
      <c r="W237" s="344">
        <f t="shared" si="30"/>
        <v>210</v>
      </c>
      <c r="X237" s="346">
        <f t="shared" si="34"/>
        <v>13482</v>
      </c>
      <c r="Y237" s="344">
        <f t="shared" si="31"/>
        <v>70</v>
      </c>
      <c r="Z237" s="345">
        <f t="shared" si="35"/>
        <v>4494</v>
      </c>
      <c r="AA237" s="347"/>
    </row>
    <row r="238" spans="1:27" s="348" customFormat="1" ht="18.75">
      <c r="A238" s="349">
        <v>234</v>
      </c>
      <c r="B238" s="350">
        <v>737152</v>
      </c>
      <c r="C238" s="351" t="s">
        <v>1094</v>
      </c>
      <c r="D238" s="351"/>
      <c r="E238" s="351"/>
      <c r="F238" s="347">
        <v>1</v>
      </c>
      <c r="G238" s="347">
        <v>1</v>
      </c>
      <c r="H238" s="352" t="s">
        <v>845</v>
      </c>
      <c r="I238" s="358">
        <v>500</v>
      </c>
      <c r="J238" s="354" t="s">
        <v>846</v>
      </c>
      <c r="K238" s="340">
        <v>0</v>
      </c>
      <c r="L238" s="340">
        <v>0</v>
      </c>
      <c r="M238" s="340">
        <v>0</v>
      </c>
      <c r="N238" s="340">
        <v>50</v>
      </c>
      <c r="O238" s="340">
        <v>0</v>
      </c>
      <c r="P238" s="341">
        <v>50</v>
      </c>
      <c r="Q238" s="344">
        <v>89.487455621301791</v>
      </c>
      <c r="R238" s="343">
        <f t="shared" si="27"/>
        <v>4474.3727810650898</v>
      </c>
      <c r="S238" s="344">
        <f t="shared" si="28"/>
        <v>15</v>
      </c>
      <c r="T238" s="345">
        <f t="shared" si="32"/>
        <v>1342.311834319527</v>
      </c>
      <c r="U238" s="344">
        <f t="shared" si="29"/>
        <v>15</v>
      </c>
      <c r="V238" s="345">
        <f t="shared" si="33"/>
        <v>1342.311834319527</v>
      </c>
      <c r="W238" s="344">
        <f t="shared" si="30"/>
        <v>15</v>
      </c>
      <c r="X238" s="346">
        <f t="shared" si="34"/>
        <v>1342.311834319527</v>
      </c>
      <c r="Y238" s="344">
        <f t="shared" si="31"/>
        <v>5</v>
      </c>
      <c r="Z238" s="345">
        <f t="shared" si="35"/>
        <v>447.43727810650898</v>
      </c>
      <c r="AA238" s="347"/>
    </row>
    <row r="239" spans="1:27" s="348" customFormat="1" ht="18.75">
      <c r="A239" s="334">
        <v>235</v>
      </c>
      <c r="B239" s="350">
        <v>350790</v>
      </c>
      <c r="C239" s="351" t="s">
        <v>1095</v>
      </c>
      <c r="D239" s="351"/>
      <c r="E239" s="351"/>
      <c r="F239" s="347">
        <v>1</v>
      </c>
      <c r="G239" s="347">
        <v>1</v>
      </c>
      <c r="H239" s="352" t="s">
        <v>845</v>
      </c>
      <c r="I239" s="358">
        <v>500</v>
      </c>
      <c r="J239" s="354" t="s">
        <v>846</v>
      </c>
      <c r="K239" s="340">
        <v>188</v>
      </c>
      <c r="L239" s="340">
        <v>178</v>
      </c>
      <c r="M239" s="340">
        <v>142.80000000000001</v>
      </c>
      <c r="N239" s="340">
        <v>150</v>
      </c>
      <c r="O239" s="340">
        <v>37</v>
      </c>
      <c r="P239" s="341">
        <v>200</v>
      </c>
      <c r="Q239" s="344">
        <v>270</v>
      </c>
      <c r="R239" s="343">
        <f t="shared" si="27"/>
        <v>54000</v>
      </c>
      <c r="S239" s="344">
        <f t="shared" si="28"/>
        <v>60</v>
      </c>
      <c r="T239" s="345">
        <f t="shared" si="32"/>
        <v>16200</v>
      </c>
      <c r="U239" s="344">
        <f t="shared" si="29"/>
        <v>60</v>
      </c>
      <c r="V239" s="345">
        <f t="shared" si="33"/>
        <v>16200</v>
      </c>
      <c r="W239" s="344">
        <f t="shared" si="30"/>
        <v>60</v>
      </c>
      <c r="X239" s="346">
        <f t="shared" si="34"/>
        <v>16200</v>
      </c>
      <c r="Y239" s="344">
        <f t="shared" si="31"/>
        <v>20</v>
      </c>
      <c r="Z239" s="345">
        <f t="shared" si="35"/>
        <v>5400</v>
      </c>
      <c r="AA239" s="347"/>
    </row>
    <row r="240" spans="1:27" s="348" customFormat="1" ht="18.75">
      <c r="A240" s="349">
        <v>236</v>
      </c>
      <c r="B240" s="350">
        <v>350648</v>
      </c>
      <c r="C240" s="351" t="s">
        <v>1096</v>
      </c>
      <c r="D240" s="351"/>
      <c r="E240" s="351"/>
      <c r="F240" s="347">
        <v>1</v>
      </c>
      <c r="G240" s="347">
        <v>1</v>
      </c>
      <c r="H240" s="352" t="s">
        <v>845</v>
      </c>
      <c r="I240" s="358">
        <v>100</v>
      </c>
      <c r="J240" s="354" t="s">
        <v>846</v>
      </c>
      <c r="K240" s="340">
        <v>63</v>
      </c>
      <c r="L240" s="340">
        <v>105</v>
      </c>
      <c r="M240" s="340">
        <v>114</v>
      </c>
      <c r="N240" s="340">
        <v>150</v>
      </c>
      <c r="O240" s="340">
        <v>5</v>
      </c>
      <c r="P240" s="341">
        <v>150</v>
      </c>
      <c r="Q240" s="344">
        <v>81</v>
      </c>
      <c r="R240" s="343">
        <f t="shared" si="27"/>
        <v>12150</v>
      </c>
      <c r="S240" s="344">
        <f t="shared" si="28"/>
        <v>45</v>
      </c>
      <c r="T240" s="345">
        <f t="shared" si="32"/>
        <v>3645</v>
      </c>
      <c r="U240" s="344">
        <f t="shared" si="29"/>
        <v>45</v>
      </c>
      <c r="V240" s="345">
        <f t="shared" si="33"/>
        <v>3645</v>
      </c>
      <c r="W240" s="344">
        <f t="shared" si="30"/>
        <v>45</v>
      </c>
      <c r="X240" s="346">
        <f t="shared" si="34"/>
        <v>3645</v>
      </c>
      <c r="Y240" s="344">
        <f t="shared" si="31"/>
        <v>15</v>
      </c>
      <c r="Z240" s="345">
        <f t="shared" si="35"/>
        <v>1215</v>
      </c>
      <c r="AA240" s="347"/>
    </row>
    <row r="241" spans="1:27" s="348" customFormat="1" ht="18.75">
      <c r="A241" s="349">
        <v>237</v>
      </c>
      <c r="B241" s="350">
        <v>347839</v>
      </c>
      <c r="C241" s="351" t="s">
        <v>1097</v>
      </c>
      <c r="D241" s="351"/>
      <c r="E241" s="351"/>
      <c r="F241" s="347">
        <v>1</v>
      </c>
      <c r="G241" s="347">
        <v>1</v>
      </c>
      <c r="H241" s="352" t="s">
        <v>875</v>
      </c>
      <c r="I241" s="358">
        <v>100</v>
      </c>
      <c r="J241" s="354" t="s">
        <v>846</v>
      </c>
      <c r="K241" s="340">
        <v>16</v>
      </c>
      <c r="L241" s="340">
        <v>12</v>
      </c>
      <c r="M241" s="340">
        <v>25.200000000000003</v>
      </c>
      <c r="N241" s="340">
        <v>30</v>
      </c>
      <c r="O241" s="340">
        <v>7</v>
      </c>
      <c r="P241" s="341">
        <v>30</v>
      </c>
      <c r="Q241" s="344">
        <v>500</v>
      </c>
      <c r="R241" s="343">
        <f t="shared" si="27"/>
        <v>15000</v>
      </c>
      <c r="S241" s="344">
        <f t="shared" si="28"/>
        <v>9</v>
      </c>
      <c r="T241" s="345">
        <f t="shared" si="32"/>
        <v>4500</v>
      </c>
      <c r="U241" s="344">
        <f t="shared" si="29"/>
        <v>9</v>
      </c>
      <c r="V241" s="345">
        <f t="shared" si="33"/>
        <v>4500</v>
      </c>
      <c r="W241" s="344">
        <f t="shared" si="30"/>
        <v>9</v>
      </c>
      <c r="X241" s="346">
        <f t="shared" si="34"/>
        <v>4500</v>
      </c>
      <c r="Y241" s="344">
        <f t="shared" si="31"/>
        <v>3</v>
      </c>
      <c r="Z241" s="345">
        <f t="shared" si="35"/>
        <v>1500</v>
      </c>
      <c r="AA241" s="347"/>
    </row>
    <row r="242" spans="1:27" s="348" customFormat="1" ht="18.75">
      <c r="A242" s="334">
        <v>238</v>
      </c>
      <c r="B242" s="350">
        <v>762927</v>
      </c>
      <c r="C242" s="351" t="s">
        <v>1098</v>
      </c>
      <c r="D242" s="351"/>
      <c r="E242" s="351"/>
      <c r="F242" s="347">
        <v>1</v>
      </c>
      <c r="G242" s="347">
        <v>2</v>
      </c>
      <c r="H242" s="352" t="s">
        <v>840</v>
      </c>
      <c r="I242" s="358">
        <v>1</v>
      </c>
      <c r="J242" s="354" t="s">
        <v>841</v>
      </c>
      <c r="K242" s="340">
        <v>3089</v>
      </c>
      <c r="L242" s="340">
        <v>2806</v>
      </c>
      <c r="M242" s="340">
        <v>2160</v>
      </c>
      <c r="N242" s="340">
        <v>2000</v>
      </c>
      <c r="O242" s="340">
        <v>647</v>
      </c>
      <c r="P242" s="341">
        <v>2000</v>
      </c>
      <c r="Q242" s="344">
        <v>148.63433333333361</v>
      </c>
      <c r="R242" s="343">
        <f t="shared" si="27"/>
        <v>297268.66666666721</v>
      </c>
      <c r="S242" s="344">
        <f t="shared" si="28"/>
        <v>600</v>
      </c>
      <c r="T242" s="345">
        <f t="shared" si="32"/>
        <v>89180.600000000166</v>
      </c>
      <c r="U242" s="344">
        <f t="shared" si="29"/>
        <v>600</v>
      </c>
      <c r="V242" s="345">
        <f t="shared" si="33"/>
        <v>89180.600000000166</v>
      </c>
      <c r="W242" s="344">
        <f t="shared" si="30"/>
        <v>600</v>
      </c>
      <c r="X242" s="346">
        <f t="shared" si="34"/>
        <v>89180.600000000166</v>
      </c>
      <c r="Y242" s="344">
        <f t="shared" si="31"/>
        <v>200</v>
      </c>
      <c r="Z242" s="345">
        <f t="shared" si="35"/>
        <v>29726.866666666723</v>
      </c>
      <c r="AA242" s="347"/>
    </row>
    <row r="243" spans="1:27" s="348" customFormat="1" ht="18.75">
      <c r="A243" s="334">
        <v>239</v>
      </c>
      <c r="B243" s="350"/>
      <c r="C243" s="351" t="s">
        <v>1099</v>
      </c>
      <c r="D243" s="351"/>
      <c r="E243" s="351"/>
      <c r="F243" s="347">
        <v>1</v>
      </c>
      <c r="G243" s="347">
        <v>1</v>
      </c>
      <c r="H243" s="352" t="s">
        <v>840</v>
      </c>
      <c r="I243" s="358">
        <v>1</v>
      </c>
      <c r="J243" s="354" t="s">
        <v>841</v>
      </c>
      <c r="K243" s="340">
        <v>4</v>
      </c>
      <c r="L243" s="340">
        <v>2</v>
      </c>
      <c r="M243" s="340">
        <v>4.8000000000000007</v>
      </c>
      <c r="N243" s="340">
        <v>5</v>
      </c>
      <c r="O243" s="340">
        <v>4</v>
      </c>
      <c r="P243" s="341">
        <v>5</v>
      </c>
      <c r="Q243" s="344">
        <v>210</v>
      </c>
      <c r="R243" s="343">
        <f t="shared" si="27"/>
        <v>1050</v>
      </c>
      <c r="S243" s="344">
        <v>2</v>
      </c>
      <c r="T243" s="345">
        <f t="shared" si="32"/>
        <v>420</v>
      </c>
      <c r="U243" s="344">
        <v>2</v>
      </c>
      <c r="V243" s="345">
        <f t="shared" si="33"/>
        <v>420</v>
      </c>
      <c r="W243" s="344">
        <v>1</v>
      </c>
      <c r="X243" s="346">
        <f t="shared" si="34"/>
        <v>210</v>
      </c>
      <c r="Y243" s="344">
        <v>0</v>
      </c>
      <c r="Z243" s="345">
        <f t="shared" si="35"/>
        <v>0</v>
      </c>
      <c r="AA243" s="347"/>
    </row>
    <row r="244" spans="1:27" s="348" customFormat="1" ht="18.75">
      <c r="A244" s="349">
        <v>240</v>
      </c>
      <c r="B244" s="350">
        <v>767831</v>
      </c>
      <c r="C244" s="351" t="s">
        <v>1100</v>
      </c>
      <c r="D244" s="351"/>
      <c r="E244" s="351"/>
      <c r="F244" s="347">
        <v>1</v>
      </c>
      <c r="G244" s="347">
        <v>1</v>
      </c>
      <c r="H244" s="352" t="s">
        <v>835</v>
      </c>
      <c r="I244" s="358">
        <v>1</v>
      </c>
      <c r="J244" s="354" t="s">
        <v>290</v>
      </c>
      <c r="K244" s="340">
        <v>208</v>
      </c>
      <c r="L244" s="340">
        <v>270</v>
      </c>
      <c r="M244" s="340">
        <v>708</v>
      </c>
      <c r="N244" s="340">
        <v>850</v>
      </c>
      <c r="O244" s="340">
        <v>50</v>
      </c>
      <c r="P244" s="341">
        <v>800</v>
      </c>
      <c r="Q244" s="344">
        <v>41</v>
      </c>
      <c r="R244" s="343">
        <f t="shared" si="27"/>
        <v>32800</v>
      </c>
      <c r="S244" s="344">
        <f t="shared" si="28"/>
        <v>240</v>
      </c>
      <c r="T244" s="345">
        <f t="shared" si="32"/>
        <v>9840</v>
      </c>
      <c r="U244" s="344">
        <f t="shared" si="29"/>
        <v>240</v>
      </c>
      <c r="V244" s="345">
        <f t="shared" si="33"/>
        <v>9840</v>
      </c>
      <c r="W244" s="344">
        <f t="shared" si="30"/>
        <v>240</v>
      </c>
      <c r="X244" s="346">
        <f t="shared" si="34"/>
        <v>9840</v>
      </c>
      <c r="Y244" s="344">
        <f t="shared" si="31"/>
        <v>80</v>
      </c>
      <c r="Z244" s="345">
        <f t="shared" si="35"/>
        <v>3280</v>
      </c>
      <c r="AA244" s="347"/>
    </row>
    <row r="245" spans="1:27" s="348" customFormat="1" ht="18.75">
      <c r="A245" s="334">
        <v>241</v>
      </c>
      <c r="B245" s="350">
        <v>618450</v>
      </c>
      <c r="C245" s="351" t="s">
        <v>1101</v>
      </c>
      <c r="D245" s="351"/>
      <c r="E245" s="351"/>
      <c r="F245" s="347">
        <v>1</v>
      </c>
      <c r="G245" s="347">
        <v>1</v>
      </c>
      <c r="H245" s="352" t="s">
        <v>838</v>
      </c>
      <c r="I245" s="358">
        <v>1</v>
      </c>
      <c r="J245" s="354" t="s">
        <v>293</v>
      </c>
      <c r="K245" s="340">
        <v>3011</v>
      </c>
      <c r="L245" s="340">
        <v>3664</v>
      </c>
      <c r="M245" s="340">
        <v>4094.3999999999996</v>
      </c>
      <c r="N245" s="340">
        <v>4600</v>
      </c>
      <c r="O245" s="340">
        <v>575</v>
      </c>
      <c r="P245" s="341">
        <v>4200</v>
      </c>
      <c r="Q245" s="344">
        <v>40.799999999999997</v>
      </c>
      <c r="R245" s="343">
        <f t="shared" si="27"/>
        <v>171360</v>
      </c>
      <c r="S245" s="344">
        <f t="shared" si="28"/>
        <v>1260</v>
      </c>
      <c r="T245" s="345">
        <f t="shared" si="32"/>
        <v>51408</v>
      </c>
      <c r="U245" s="344">
        <f t="shared" si="29"/>
        <v>1260</v>
      </c>
      <c r="V245" s="345">
        <f t="shared" si="33"/>
        <v>51408</v>
      </c>
      <c r="W245" s="344">
        <f t="shared" si="30"/>
        <v>1260</v>
      </c>
      <c r="X245" s="346">
        <f t="shared" si="34"/>
        <v>51408</v>
      </c>
      <c r="Y245" s="344">
        <f t="shared" si="31"/>
        <v>420</v>
      </c>
      <c r="Z245" s="345">
        <f t="shared" si="35"/>
        <v>17136</v>
      </c>
      <c r="AA245" s="347"/>
    </row>
    <row r="246" spans="1:27" s="348" customFormat="1" ht="18.75">
      <c r="A246" s="349">
        <v>242</v>
      </c>
      <c r="B246" s="350">
        <v>767877</v>
      </c>
      <c r="C246" s="351" t="s">
        <v>1102</v>
      </c>
      <c r="D246" s="351"/>
      <c r="E246" s="351"/>
      <c r="F246" s="347">
        <v>1</v>
      </c>
      <c r="G246" s="347">
        <v>1</v>
      </c>
      <c r="H246" s="352" t="s">
        <v>845</v>
      </c>
      <c r="I246" s="358">
        <v>28</v>
      </c>
      <c r="J246" s="354" t="s">
        <v>846</v>
      </c>
      <c r="K246" s="340">
        <v>317</v>
      </c>
      <c r="L246" s="340">
        <v>396</v>
      </c>
      <c r="M246" s="340">
        <v>366</v>
      </c>
      <c r="N246" s="340">
        <v>400</v>
      </c>
      <c r="O246" s="340">
        <v>75</v>
      </c>
      <c r="P246" s="341">
        <v>400</v>
      </c>
      <c r="Q246" s="344">
        <v>89.84655737704918</v>
      </c>
      <c r="R246" s="343">
        <f t="shared" si="27"/>
        <v>35938.62295081967</v>
      </c>
      <c r="S246" s="344">
        <f t="shared" si="28"/>
        <v>120</v>
      </c>
      <c r="T246" s="345">
        <f t="shared" si="32"/>
        <v>10781.586885245903</v>
      </c>
      <c r="U246" s="344">
        <f t="shared" si="29"/>
        <v>120</v>
      </c>
      <c r="V246" s="345">
        <f t="shared" si="33"/>
        <v>10781.586885245903</v>
      </c>
      <c r="W246" s="344">
        <f t="shared" si="30"/>
        <v>120</v>
      </c>
      <c r="X246" s="346">
        <f t="shared" si="34"/>
        <v>10781.586885245903</v>
      </c>
      <c r="Y246" s="344">
        <f t="shared" si="31"/>
        <v>40</v>
      </c>
      <c r="Z246" s="345">
        <f t="shared" si="35"/>
        <v>3593.8622950819672</v>
      </c>
      <c r="AA246" s="347"/>
    </row>
    <row r="247" spans="1:27" s="348" customFormat="1" ht="18.75">
      <c r="A247" s="349">
        <v>243</v>
      </c>
      <c r="B247" s="350">
        <v>658861</v>
      </c>
      <c r="C247" s="351" t="s">
        <v>1103</v>
      </c>
      <c r="D247" s="351"/>
      <c r="E247" s="351"/>
      <c r="F247" s="347">
        <v>1</v>
      </c>
      <c r="G247" s="347">
        <v>2</v>
      </c>
      <c r="H247" s="352" t="s">
        <v>845</v>
      </c>
      <c r="I247" s="358">
        <v>60</v>
      </c>
      <c r="J247" s="354" t="s">
        <v>846</v>
      </c>
      <c r="K247" s="340">
        <v>55</v>
      </c>
      <c r="L247" s="340">
        <v>90</v>
      </c>
      <c r="M247" s="340">
        <v>75.599999999999994</v>
      </c>
      <c r="N247" s="340">
        <v>100</v>
      </c>
      <c r="O247" s="340">
        <v>17</v>
      </c>
      <c r="P247" s="341">
        <v>100</v>
      </c>
      <c r="Q247" s="344">
        <v>187.25714285714284</v>
      </c>
      <c r="R247" s="343">
        <f t="shared" si="27"/>
        <v>18725.714285714283</v>
      </c>
      <c r="S247" s="344">
        <f t="shared" si="28"/>
        <v>30</v>
      </c>
      <c r="T247" s="345">
        <f t="shared" si="32"/>
        <v>5617.7142857142853</v>
      </c>
      <c r="U247" s="344">
        <f t="shared" si="29"/>
        <v>30</v>
      </c>
      <c r="V247" s="345">
        <f t="shared" si="33"/>
        <v>5617.7142857142853</v>
      </c>
      <c r="W247" s="344">
        <f t="shared" si="30"/>
        <v>30</v>
      </c>
      <c r="X247" s="346">
        <f t="shared" si="34"/>
        <v>5617.7142857142853</v>
      </c>
      <c r="Y247" s="344">
        <f t="shared" si="31"/>
        <v>10</v>
      </c>
      <c r="Z247" s="345">
        <f t="shared" si="35"/>
        <v>1872.5714285714284</v>
      </c>
      <c r="AA247" s="347"/>
    </row>
    <row r="248" spans="1:27" s="348" customFormat="1" ht="18.75">
      <c r="A248" s="334">
        <v>244</v>
      </c>
      <c r="B248" s="363">
        <v>357084</v>
      </c>
      <c r="C248" s="351" t="s">
        <v>1104</v>
      </c>
      <c r="D248" s="351"/>
      <c r="E248" s="351"/>
      <c r="F248" s="347">
        <v>1</v>
      </c>
      <c r="G248" s="347">
        <v>2</v>
      </c>
      <c r="H248" s="352" t="s">
        <v>845</v>
      </c>
      <c r="I248" s="358">
        <v>30</v>
      </c>
      <c r="J248" s="354" t="s">
        <v>846</v>
      </c>
      <c r="K248" s="340">
        <v>291</v>
      </c>
      <c r="L248" s="340">
        <v>311</v>
      </c>
      <c r="M248" s="340">
        <v>285.60000000000002</v>
      </c>
      <c r="N248" s="340">
        <v>290.46666666666698</v>
      </c>
      <c r="O248" s="340">
        <v>0</v>
      </c>
      <c r="P248" s="341">
        <v>320</v>
      </c>
      <c r="Q248" s="344">
        <v>186.8</v>
      </c>
      <c r="R248" s="343">
        <f t="shared" si="27"/>
        <v>59776</v>
      </c>
      <c r="S248" s="344">
        <f t="shared" si="28"/>
        <v>96</v>
      </c>
      <c r="T248" s="345">
        <f t="shared" si="32"/>
        <v>17932.800000000003</v>
      </c>
      <c r="U248" s="344">
        <f t="shared" si="29"/>
        <v>96</v>
      </c>
      <c r="V248" s="345">
        <f t="shared" si="33"/>
        <v>17932.800000000003</v>
      </c>
      <c r="W248" s="344">
        <f t="shared" si="30"/>
        <v>96</v>
      </c>
      <c r="X248" s="346">
        <f t="shared" si="34"/>
        <v>17932.800000000003</v>
      </c>
      <c r="Y248" s="344">
        <f t="shared" si="31"/>
        <v>32</v>
      </c>
      <c r="Z248" s="345">
        <f t="shared" si="35"/>
        <v>5977.6</v>
      </c>
      <c r="AA248" s="347"/>
    </row>
    <row r="249" spans="1:27" s="348" customFormat="1" ht="18.75">
      <c r="A249" s="334">
        <v>245</v>
      </c>
      <c r="B249" s="350">
        <v>658842</v>
      </c>
      <c r="C249" s="351" t="s">
        <v>1105</v>
      </c>
      <c r="D249" s="351"/>
      <c r="E249" s="351"/>
      <c r="F249" s="347">
        <v>1</v>
      </c>
      <c r="G249" s="347">
        <v>2</v>
      </c>
      <c r="H249" s="352" t="s">
        <v>838</v>
      </c>
      <c r="I249" s="358">
        <v>1</v>
      </c>
      <c r="J249" s="354" t="s">
        <v>293</v>
      </c>
      <c r="K249" s="340">
        <v>104</v>
      </c>
      <c r="L249" s="340">
        <v>94</v>
      </c>
      <c r="M249" s="340">
        <v>48</v>
      </c>
      <c r="N249" s="340">
        <v>50</v>
      </c>
      <c r="O249" s="340">
        <v>0</v>
      </c>
      <c r="P249" s="341">
        <v>80</v>
      </c>
      <c r="Q249" s="344">
        <v>59.25</v>
      </c>
      <c r="R249" s="343">
        <f t="shared" si="27"/>
        <v>4740</v>
      </c>
      <c r="S249" s="344">
        <f t="shared" si="28"/>
        <v>24</v>
      </c>
      <c r="T249" s="345">
        <f t="shared" si="32"/>
        <v>1422</v>
      </c>
      <c r="U249" s="344">
        <f t="shared" si="29"/>
        <v>24</v>
      </c>
      <c r="V249" s="345">
        <f t="shared" si="33"/>
        <v>1422</v>
      </c>
      <c r="W249" s="344">
        <f t="shared" si="30"/>
        <v>24</v>
      </c>
      <c r="X249" s="346">
        <f t="shared" si="34"/>
        <v>1422</v>
      </c>
      <c r="Y249" s="344">
        <f t="shared" si="31"/>
        <v>8</v>
      </c>
      <c r="Z249" s="345">
        <f t="shared" si="35"/>
        <v>474</v>
      </c>
      <c r="AA249" s="347"/>
    </row>
    <row r="250" spans="1:27" s="348" customFormat="1" ht="18.75">
      <c r="A250" s="349">
        <v>246</v>
      </c>
      <c r="B250" s="350">
        <v>477190</v>
      </c>
      <c r="C250" s="351" t="s">
        <v>1106</v>
      </c>
      <c r="D250" s="351"/>
      <c r="E250" s="351"/>
      <c r="F250" s="347">
        <v>1</v>
      </c>
      <c r="G250" s="347">
        <v>1</v>
      </c>
      <c r="H250" s="352" t="s">
        <v>845</v>
      </c>
      <c r="I250" s="358">
        <v>100</v>
      </c>
      <c r="J250" s="354" t="s">
        <v>846</v>
      </c>
      <c r="K250" s="340">
        <v>83</v>
      </c>
      <c r="L250" s="340">
        <v>67</v>
      </c>
      <c r="M250" s="340">
        <v>55.199999999999996</v>
      </c>
      <c r="N250" s="340">
        <v>40</v>
      </c>
      <c r="O250" s="340">
        <v>28</v>
      </c>
      <c r="P250" s="341">
        <v>50</v>
      </c>
      <c r="Q250" s="344">
        <v>829</v>
      </c>
      <c r="R250" s="343">
        <f t="shared" si="27"/>
        <v>41450</v>
      </c>
      <c r="S250" s="344">
        <f t="shared" si="28"/>
        <v>15</v>
      </c>
      <c r="T250" s="345">
        <f t="shared" si="32"/>
        <v>12435</v>
      </c>
      <c r="U250" s="344">
        <f t="shared" si="29"/>
        <v>15</v>
      </c>
      <c r="V250" s="345">
        <f t="shared" si="33"/>
        <v>12435</v>
      </c>
      <c r="W250" s="344">
        <f t="shared" si="30"/>
        <v>15</v>
      </c>
      <c r="X250" s="346">
        <f t="shared" si="34"/>
        <v>12435</v>
      </c>
      <c r="Y250" s="344">
        <f t="shared" si="31"/>
        <v>5</v>
      </c>
      <c r="Z250" s="345">
        <f t="shared" si="35"/>
        <v>4145</v>
      </c>
      <c r="AA250" s="347"/>
    </row>
    <row r="251" spans="1:27" s="348" customFormat="1" ht="18.75">
      <c r="A251" s="334">
        <v>247</v>
      </c>
      <c r="B251" s="356">
        <v>359114</v>
      </c>
      <c r="C251" s="351" t="s">
        <v>1107</v>
      </c>
      <c r="D251" s="351"/>
      <c r="E251" s="351"/>
      <c r="F251" s="347">
        <v>1</v>
      </c>
      <c r="G251" s="347">
        <v>1</v>
      </c>
      <c r="H251" s="352" t="s">
        <v>845</v>
      </c>
      <c r="I251" s="358">
        <v>100</v>
      </c>
      <c r="J251" s="354" t="s">
        <v>846</v>
      </c>
      <c r="K251" s="340">
        <v>640</v>
      </c>
      <c r="L251" s="340">
        <v>617</v>
      </c>
      <c r="M251" s="340">
        <v>486</v>
      </c>
      <c r="N251" s="340">
        <v>500</v>
      </c>
      <c r="O251" s="340">
        <v>60</v>
      </c>
      <c r="P251" s="341">
        <v>600</v>
      </c>
      <c r="Q251" s="344">
        <v>265</v>
      </c>
      <c r="R251" s="343">
        <f t="shared" si="27"/>
        <v>159000</v>
      </c>
      <c r="S251" s="344">
        <f t="shared" si="28"/>
        <v>180</v>
      </c>
      <c r="T251" s="345">
        <f t="shared" si="32"/>
        <v>47700</v>
      </c>
      <c r="U251" s="344">
        <f t="shared" si="29"/>
        <v>180</v>
      </c>
      <c r="V251" s="345">
        <f t="shared" si="33"/>
        <v>47700</v>
      </c>
      <c r="W251" s="344">
        <f t="shared" si="30"/>
        <v>180</v>
      </c>
      <c r="X251" s="346">
        <f t="shared" si="34"/>
        <v>47700</v>
      </c>
      <c r="Y251" s="344">
        <f t="shared" si="31"/>
        <v>60</v>
      </c>
      <c r="Z251" s="345">
        <f t="shared" si="35"/>
        <v>15900</v>
      </c>
      <c r="AA251" s="347"/>
    </row>
    <row r="252" spans="1:27" s="348" customFormat="1" ht="18.75">
      <c r="A252" s="349">
        <v>248</v>
      </c>
      <c r="B252" s="356"/>
      <c r="C252" s="351" t="s">
        <v>1108</v>
      </c>
      <c r="D252" s="351"/>
      <c r="E252" s="351"/>
      <c r="F252" s="347">
        <v>1</v>
      </c>
      <c r="G252" s="347">
        <v>1</v>
      </c>
      <c r="H252" s="352" t="s">
        <v>845</v>
      </c>
      <c r="I252" s="358">
        <v>100</v>
      </c>
      <c r="J252" s="354" t="s">
        <v>846</v>
      </c>
      <c r="K252" s="340">
        <v>32</v>
      </c>
      <c r="L252" s="340">
        <v>44</v>
      </c>
      <c r="M252" s="340">
        <v>64.800000000000011</v>
      </c>
      <c r="N252" s="340">
        <v>79.733333333333306</v>
      </c>
      <c r="O252" s="340">
        <v>38</v>
      </c>
      <c r="P252" s="341">
        <v>70</v>
      </c>
      <c r="Q252" s="344">
        <v>963</v>
      </c>
      <c r="R252" s="343">
        <f t="shared" si="27"/>
        <v>67410</v>
      </c>
      <c r="S252" s="344">
        <f t="shared" si="28"/>
        <v>21</v>
      </c>
      <c r="T252" s="345">
        <f t="shared" si="32"/>
        <v>20223</v>
      </c>
      <c r="U252" s="344">
        <f t="shared" si="29"/>
        <v>21</v>
      </c>
      <c r="V252" s="345">
        <f t="shared" si="33"/>
        <v>20223</v>
      </c>
      <c r="W252" s="344">
        <f t="shared" si="30"/>
        <v>21</v>
      </c>
      <c r="X252" s="346">
        <f t="shared" si="34"/>
        <v>20223</v>
      </c>
      <c r="Y252" s="344">
        <f t="shared" si="31"/>
        <v>7</v>
      </c>
      <c r="Z252" s="345">
        <f t="shared" si="35"/>
        <v>6741</v>
      </c>
      <c r="AA252" s="347"/>
    </row>
    <row r="253" spans="1:27" s="348" customFormat="1" ht="18.75">
      <c r="A253" s="349">
        <v>249</v>
      </c>
      <c r="B253" s="356">
        <v>566410</v>
      </c>
      <c r="C253" s="351" t="s">
        <v>1109</v>
      </c>
      <c r="D253" s="351"/>
      <c r="E253" s="351"/>
      <c r="F253" s="347">
        <v>1</v>
      </c>
      <c r="G253" s="347">
        <v>1</v>
      </c>
      <c r="H253" s="352" t="s">
        <v>840</v>
      </c>
      <c r="I253" s="358">
        <v>1</v>
      </c>
      <c r="J253" s="354" t="s">
        <v>841</v>
      </c>
      <c r="K253" s="340">
        <v>79</v>
      </c>
      <c r="L253" s="340">
        <v>60</v>
      </c>
      <c r="M253" s="340">
        <v>37.200000000000003</v>
      </c>
      <c r="N253" s="340">
        <v>50</v>
      </c>
      <c r="O253" s="340">
        <v>25</v>
      </c>
      <c r="P253" s="341">
        <v>70</v>
      </c>
      <c r="Q253" s="344">
        <v>69.55</v>
      </c>
      <c r="R253" s="343">
        <f t="shared" si="27"/>
        <v>4868.5</v>
      </c>
      <c r="S253" s="344">
        <f t="shared" si="28"/>
        <v>21</v>
      </c>
      <c r="T253" s="345">
        <f t="shared" si="32"/>
        <v>1460.55</v>
      </c>
      <c r="U253" s="344">
        <f t="shared" si="29"/>
        <v>21</v>
      </c>
      <c r="V253" s="345">
        <f t="shared" si="33"/>
        <v>1460.55</v>
      </c>
      <c r="W253" s="344">
        <f t="shared" si="30"/>
        <v>21</v>
      </c>
      <c r="X253" s="346">
        <f t="shared" si="34"/>
        <v>1460.55</v>
      </c>
      <c r="Y253" s="344">
        <f t="shared" si="31"/>
        <v>7</v>
      </c>
      <c r="Z253" s="345">
        <f t="shared" si="35"/>
        <v>486.84999999999997</v>
      </c>
      <c r="AA253" s="347"/>
    </row>
    <row r="254" spans="1:27" s="348" customFormat="1" ht="18.75">
      <c r="A254" s="334">
        <v>250</v>
      </c>
      <c r="B254" s="356">
        <v>565744</v>
      </c>
      <c r="C254" s="351" t="s">
        <v>1110</v>
      </c>
      <c r="D254" s="351"/>
      <c r="E254" s="351"/>
      <c r="F254" s="347">
        <v>1</v>
      </c>
      <c r="G254" s="347">
        <v>1</v>
      </c>
      <c r="H254" s="352" t="s">
        <v>840</v>
      </c>
      <c r="I254" s="358">
        <v>1</v>
      </c>
      <c r="J254" s="354" t="s">
        <v>841</v>
      </c>
      <c r="K254" s="340">
        <v>550</v>
      </c>
      <c r="L254" s="340">
        <v>576</v>
      </c>
      <c r="M254" s="340">
        <v>588</v>
      </c>
      <c r="N254" s="340">
        <v>610</v>
      </c>
      <c r="O254" s="340">
        <v>118</v>
      </c>
      <c r="P254" s="341">
        <v>550</v>
      </c>
      <c r="Q254" s="344">
        <v>31.448979591836753</v>
      </c>
      <c r="R254" s="343">
        <f t="shared" si="27"/>
        <v>17296.938775510214</v>
      </c>
      <c r="S254" s="344">
        <f t="shared" si="28"/>
        <v>165</v>
      </c>
      <c r="T254" s="345">
        <f t="shared" si="32"/>
        <v>5189.0816326530639</v>
      </c>
      <c r="U254" s="344">
        <f t="shared" si="29"/>
        <v>165</v>
      </c>
      <c r="V254" s="345">
        <f t="shared" si="33"/>
        <v>5189.0816326530639</v>
      </c>
      <c r="W254" s="344">
        <f t="shared" si="30"/>
        <v>165</v>
      </c>
      <c r="X254" s="346">
        <f t="shared" si="34"/>
        <v>5189.0816326530639</v>
      </c>
      <c r="Y254" s="344">
        <f t="shared" si="31"/>
        <v>55</v>
      </c>
      <c r="Z254" s="345">
        <f t="shared" si="35"/>
        <v>1729.6938775510214</v>
      </c>
      <c r="AA254" s="347"/>
    </row>
    <row r="255" spans="1:27" s="348" customFormat="1" ht="18.75">
      <c r="A255" s="334">
        <v>251</v>
      </c>
      <c r="B255" s="356">
        <v>769528</v>
      </c>
      <c r="C255" s="351" t="s">
        <v>1111</v>
      </c>
      <c r="D255" s="351"/>
      <c r="E255" s="351"/>
      <c r="F255" s="347">
        <v>1</v>
      </c>
      <c r="G255" s="347">
        <v>1</v>
      </c>
      <c r="H255" s="352" t="s">
        <v>838</v>
      </c>
      <c r="I255" s="358">
        <v>1</v>
      </c>
      <c r="J255" s="354" t="s">
        <v>293</v>
      </c>
      <c r="K255" s="340">
        <v>7</v>
      </c>
      <c r="L255" s="340">
        <v>4</v>
      </c>
      <c r="M255" s="340">
        <v>9.6000000000000014</v>
      </c>
      <c r="N255" s="340">
        <v>10</v>
      </c>
      <c r="O255" s="340">
        <v>5</v>
      </c>
      <c r="P255" s="341">
        <v>10</v>
      </c>
      <c r="Q255" s="344">
        <v>338.88749999999999</v>
      </c>
      <c r="R255" s="343">
        <f t="shared" si="27"/>
        <v>3388.875</v>
      </c>
      <c r="S255" s="344">
        <f t="shared" si="28"/>
        <v>3</v>
      </c>
      <c r="T255" s="345">
        <f t="shared" si="32"/>
        <v>1016.6624999999999</v>
      </c>
      <c r="U255" s="344">
        <f t="shared" si="29"/>
        <v>3</v>
      </c>
      <c r="V255" s="345">
        <f t="shared" si="33"/>
        <v>1016.6624999999999</v>
      </c>
      <c r="W255" s="344">
        <f t="shared" si="30"/>
        <v>3</v>
      </c>
      <c r="X255" s="346">
        <f t="shared" si="34"/>
        <v>1016.6624999999999</v>
      </c>
      <c r="Y255" s="344">
        <f t="shared" si="31"/>
        <v>1</v>
      </c>
      <c r="Z255" s="345">
        <f t="shared" si="35"/>
        <v>338.88749999999999</v>
      </c>
      <c r="AA255" s="347"/>
    </row>
    <row r="256" spans="1:27" s="348" customFormat="1" ht="18.75">
      <c r="A256" s="349">
        <v>252</v>
      </c>
      <c r="B256" s="356">
        <v>769571</v>
      </c>
      <c r="C256" s="351" t="s">
        <v>1112</v>
      </c>
      <c r="D256" s="351"/>
      <c r="E256" s="351"/>
      <c r="F256" s="347">
        <v>1</v>
      </c>
      <c r="G256" s="347">
        <v>1</v>
      </c>
      <c r="H256" s="352" t="s">
        <v>1113</v>
      </c>
      <c r="I256" s="358">
        <v>1</v>
      </c>
      <c r="J256" s="354" t="s">
        <v>293</v>
      </c>
      <c r="K256" s="340">
        <v>147</v>
      </c>
      <c r="L256" s="340">
        <v>117</v>
      </c>
      <c r="M256" s="340">
        <v>90</v>
      </c>
      <c r="N256" s="340">
        <v>100</v>
      </c>
      <c r="O256" s="340">
        <v>12</v>
      </c>
      <c r="P256" s="341">
        <v>150</v>
      </c>
      <c r="Q256" s="344">
        <v>257.93333333333334</v>
      </c>
      <c r="R256" s="343">
        <f t="shared" si="27"/>
        <v>38690</v>
      </c>
      <c r="S256" s="344">
        <f t="shared" si="28"/>
        <v>45</v>
      </c>
      <c r="T256" s="345">
        <f t="shared" si="32"/>
        <v>11607</v>
      </c>
      <c r="U256" s="344">
        <f t="shared" si="29"/>
        <v>45</v>
      </c>
      <c r="V256" s="345">
        <f t="shared" si="33"/>
        <v>11607</v>
      </c>
      <c r="W256" s="344">
        <f t="shared" si="30"/>
        <v>45</v>
      </c>
      <c r="X256" s="346">
        <f t="shared" si="34"/>
        <v>11607</v>
      </c>
      <c r="Y256" s="344">
        <f t="shared" si="31"/>
        <v>15</v>
      </c>
      <c r="Z256" s="345">
        <f t="shared" si="35"/>
        <v>3869</v>
      </c>
      <c r="AA256" s="347"/>
    </row>
    <row r="257" spans="1:27" s="348" customFormat="1" ht="18.75">
      <c r="A257" s="334">
        <v>253</v>
      </c>
      <c r="B257" s="356">
        <v>566937</v>
      </c>
      <c r="C257" s="351" t="s">
        <v>1114</v>
      </c>
      <c r="D257" s="351"/>
      <c r="E257" s="351"/>
      <c r="F257" s="347">
        <v>1</v>
      </c>
      <c r="G257" s="347">
        <v>1</v>
      </c>
      <c r="H257" s="352" t="s">
        <v>840</v>
      </c>
      <c r="I257" s="358">
        <v>1</v>
      </c>
      <c r="J257" s="354" t="s">
        <v>841</v>
      </c>
      <c r="K257" s="340">
        <v>26</v>
      </c>
      <c r="L257" s="340">
        <v>9</v>
      </c>
      <c r="M257" s="340">
        <v>25.200000000000003</v>
      </c>
      <c r="N257" s="340">
        <v>20</v>
      </c>
      <c r="O257" s="340">
        <v>33</v>
      </c>
      <c r="P257" s="341">
        <v>20</v>
      </c>
      <c r="Q257" s="344">
        <v>27.076190476190476</v>
      </c>
      <c r="R257" s="343">
        <f t="shared" si="27"/>
        <v>541.52380952380952</v>
      </c>
      <c r="S257" s="344">
        <f t="shared" si="28"/>
        <v>6</v>
      </c>
      <c r="T257" s="345">
        <f t="shared" si="32"/>
        <v>162.45714285714286</v>
      </c>
      <c r="U257" s="344">
        <f t="shared" si="29"/>
        <v>6</v>
      </c>
      <c r="V257" s="345">
        <f t="shared" si="33"/>
        <v>162.45714285714286</v>
      </c>
      <c r="W257" s="344">
        <f t="shared" si="30"/>
        <v>6</v>
      </c>
      <c r="X257" s="346">
        <f t="shared" si="34"/>
        <v>162.45714285714286</v>
      </c>
      <c r="Y257" s="344">
        <f t="shared" si="31"/>
        <v>2</v>
      </c>
      <c r="Z257" s="345">
        <f t="shared" si="35"/>
        <v>54.152380952380952</v>
      </c>
      <c r="AA257" s="347"/>
    </row>
    <row r="258" spans="1:27" s="348" customFormat="1" ht="18.75">
      <c r="A258" s="349">
        <v>254</v>
      </c>
      <c r="B258" s="356"/>
      <c r="C258" s="357" t="s">
        <v>1115</v>
      </c>
      <c r="D258" s="357"/>
      <c r="E258" s="357"/>
      <c r="F258" s="347">
        <v>1</v>
      </c>
      <c r="G258" s="347">
        <v>1</v>
      </c>
      <c r="H258" s="352" t="s">
        <v>875</v>
      </c>
      <c r="I258" s="358">
        <v>500</v>
      </c>
      <c r="J258" s="354" t="s">
        <v>846</v>
      </c>
      <c r="K258" s="340">
        <v>4</v>
      </c>
      <c r="L258" s="340">
        <v>7</v>
      </c>
      <c r="M258" s="340">
        <v>7.1999999999999993</v>
      </c>
      <c r="N258" s="340">
        <v>10</v>
      </c>
      <c r="O258" s="340">
        <v>0</v>
      </c>
      <c r="P258" s="341">
        <v>10</v>
      </c>
      <c r="Q258" s="344">
        <v>856</v>
      </c>
      <c r="R258" s="343">
        <f t="shared" si="27"/>
        <v>8560</v>
      </c>
      <c r="S258" s="344">
        <f t="shared" si="28"/>
        <v>3</v>
      </c>
      <c r="T258" s="345">
        <f t="shared" si="32"/>
        <v>2568</v>
      </c>
      <c r="U258" s="344">
        <f t="shared" si="29"/>
        <v>3</v>
      </c>
      <c r="V258" s="345">
        <f t="shared" si="33"/>
        <v>2568</v>
      </c>
      <c r="W258" s="344">
        <f t="shared" si="30"/>
        <v>3</v>
      </c>
      <c r="X258" s="346">
        <f t="shared" si="34"/>
        <v>2568</v>
      </c>
      <c r="Y258" s="344">
        <f t="shared" si="31"/>
        <v>1</v>
      </c>
      <c r="Z258" s="345">
        <f t="shared" si="35"/>
        <v>856</v>
      </c>
      <c r="AA258" s="347"/>
    </row>
    <row r="259" spans="1:27" s="348" customFormat="1" ht="18.75">
      <c r="A259" s="349">
        <v>255</v>
      </c>
      <c r="B259" s="356">
        <v>815405</v>
      </c>
      <c r="C259" s="351" t="s">
        <v>1116</v>
      </c>
      <c r="D259" s="351"/>
      <c r="E259" s="351"/>
      <c r="F259" s="347">
        <v>1</v>
      </c>
      <c r="G259" s="347">
        <v>2</v>
      </c>
      <c r="H259" s="352" t="s">
        <v>1117</v>
      </c>
      <c r="I259" s="358">
        <v>1</v>
      </c>
      <c r="J259" s="354" t="s">
        <v>293</v>
      </c>
      <c r="K259" s="340">
        <v>27</v>
      </c>
      <c r="L259" s="340">
        <v>35</v>
      </c>
      <c r="M259" s="340">
        <v>12</v>
      </c>
      <c r="N259" s="340">
        <v>15</v>
      </c>
      <c r="O259" s="340">
        <v>0</v>
      </c>
      <c r="P259" s="341">
        <v>20</v>
      </c>
      <c r="Q259" s="344">
        <v>338.33000000000004</v>
      </c>
      <c r="R259" s="343">
        <f t="shared" si="27"/>
        <v>6766.6</v>
      </c>
      <c r="S259" s="344">
        <f t="shared" si="28"/>
        <v>6</v>
      </c>
      <c r="T259" s="345">
        <f t="shared" si="32"/>
        <v>2029.9800000000002</v>
      </c>
      <c r="U259" s="344">
        <f t="shared" si="29"/>
        <v>6</v>
      </c>
      <c r="V259" s="345">
        <f t="shared" si="33"/>
        <v>2029.9800000000002</v>
      </c>
      <c r="W259" s="344">
        <f t="shared" si="30"/>
        <v>6</v>
      </c>
      <c r="X259" s="346">
        <f t="shared" si="34"/>
        <v>2029.9800000000002</v>
      </c>
      <c r="Y259" s="344">
        <f t="shared" si="31"/>
        <v>2</v>
      </c>
      <c r="Z259" s="345">
        <f t="shared" si="35"/>
        <v>676.66000000000008</v>
      </c>
      <c r="AA259" s="347"/>
    </row>
    <row r="260" spans="1:27" s="348" customFormat="1" ht="18.75">
      <c r="A260" s="334">
        <v>256</v>
      </c>
      <c r="B260" s="359">
        <v>362578</v>
      </c>
      <c r="C260" s="351" t="s">
        <v>1118</v>
      </c>
      <c r="D260" s="351"/>
      <c r="E260" s="351"/>
      <c r="F260" s="347">
        <v>1</v>
      </c>
      <c r="G260" s="347">
        <v>2</v>
      </c>
      <c r="H260" s="352" t="s">
        <v>845</v>
      </c>
      <c r="I260" s="358">
        <v>120</v>
      </c>
      <c r="J260" s="354" t="s">
        <v>846</v>
      </c>
      <c r="K260" s="340">
        <v>845</v>
      </c>
      <c r="L260" s="340">
        <v>681</v>
      </c>
      <c r="M260" s="340">
        <v>626.40000000000009</v>
      </c>
      <c r="N260" s="340">
        <v>600</v>
      </c>
      <c r="O260" s="340">
        <v>0</v>
      </c>
      <c r="P260" s="341">
        <v>700</v>
      </c>
      <c r="Q260" s="344">
        <v>1585.36</v>
      </c>
      <c r="R260" s="360">
        <f t="shared" si="27"/>
        <v>1109752</v>
      </c>
      <c r="S260" s="344">
        <f t="shared" si="28"/>
        <v>210</v>
      </c>
      <c r="T260" s="345">
        <f t="shared" si="32"/>
        <v>332925.59999999998</v>
      </c>
      <c r="U260" s="344">
        <f t="shared" si="29"/>
        <v>210</v>
      </c>
      <c r="V260" s="345">
        <f t="shared" si="33"/>
        <v>332925.59999999998</v>
      </c>
      <c r="W260" s="344">
        <f t="shared" si="30"/>
        <v>210</v>
      </c>
      <c r="X260" s="346">
        <f t="shared" si="34"/>
        <v>332925.59999999998</v>
      </c>
      <c r="Y260" s="344">
        <f t="shared" si="31"/>
        <v>70</v>
      </c>
      <c r="Z260" s="345">
        <f t="shared" si="35"/>
        <v>110975.2</v>
      </c>
      <c r="AA260" s="347"/>
    </row>
    <row r="261" spans="1:27" s="348" customFormat="1" ht="18.75">
      <c r="A261" s="334">
        <v>257</v>
      </c>
      <c r="B261" s="356">
        <v>767968</v>
      </c>
      <c r="C261" s="351" t="s">
        <v>1119</v>
      </c>
      <c r="D261" s="351"/>
      <c r="E261" s="351"/>
      <c r="F261" s="347">
        <v>1</v>
      </c>
      <c r="G261" s="347">
        <v>1</v>
      </c>
      <c r="H261" s="352" t="s">
        <v>845</v>
      </c>
      <c r="I261" s="358">
        <v>500</v>
      </c>
      <c r="J261" s="354" t="s">
        <v>846</v>
      </c>
      <c r="K261" s="340">
        <v>221</v>
      </c>
      <c r="L261" s="340">
        <v>586</v>
      </c>
      <c r="M261" s="340">
        <v>247</v>
      </c>
      <c r="N261" s="340">
        <v>400</v>
      </c>
      <c r="O261" s="340">
        <v>50.1</v>
      </c>
      <c r="P261" s="341">
        <v>400</v>
      </c>
      <c r="Q261" s="344">
        <v>187.25</v>
      </c>
      <c r="R261" s="343">
        <f t="shared" si="27"/>
        <v>74900</v>
      </c>
      <c r="S261" s="344">
        <f t="shared" si="28"/>
        <v>120</v>
      </c>
      <c r="T261" s="345">
        <f t="shared" si="32"/>
        <v>22470</v>
      </c>
      <c r="U261" s="344">
        <f t="shared" si="29"/>
        <v>120</v>
      </c>
      <c r="V261" s="345">
        <f t="shared" si="33"/>
        <v>22470</v>
      </c>
      <c r="W261" s="344">
        <f t="shared" si="30"/>
        <v>120</v>
      </c>
      <c r="X261" s="346">
        <f t="shared" si="34"/>
        <v>22470</v>
      </c>
      <c r="Y261" s="344">
        <f t="shared" si="31"/>
        <v>40</v>
      </c>
      <c r="Z261" s="345">
        <f t="shared" si="35"/>
        <v>7490</v>
      </c>
      <c r="AA261" s="347"/>
    </row>
    <row r="262" spans="1:27" s="348" customFormat="1" ht="18.75">
      <c r="A262" s="349">
        <v>258</v>
      </c>
      <c r="B262" s="356">
        <v>246778</v>
      </c>
      <c r="C262" s="351" t="s">
        <v>1120</v>
      </c>
      <c r="D262" s="351"/>
      <c r="E262" s="351"/>
      <c r="F262" s="347">
        <v>1</v>
      </c>
      <c r="G262" s="347">
        <v>1</v>
      </c>
      <c r="H262" s="352" t="s">
        <v>845</v>
      </c>
      <c r="I262" s="358">
        <v>1000</v>
      </c>
      <c r="J262" s="354" t="s">
        <v>846</v>
      </c>
      <c r="K262" s="340">
        <v>282</v>
      </c>
      <c r="L262" s="340">
        <v>273</v>
      </c>
      <c r="M262" s="340">
        <v>310.79999999999995</v>
      </c>
      <c r="N262" s="340">
        <v>320</v>
      </c>
      <c r="O262" s="340">
        <v>56</v>
      </c>
      <c r="P262" s="341">
        <v>300</v>
      </c>
      <c r="Q262" s="344">
        <v>293.4749034749035</v>
      </c>
      <c r="R262" s="343">
        <f t="shared" si="27"/>
        <v>88042.47104247105</v>
      </c>
      <c r="S262" s="344">
        <f t="shared" si="28"/>
        <v>90</v>
      </c>
      <c r="T262" s="345">
        <f t="shared" si="32"/>
        <v>26412.741312741317</v>
      </c>
      <c r="U262" s="344">
        <f t="shared" si="29"/>
        <v>90</v>
      </c>
      <c r="V262" s="345">
        <f t="shared" si="33"/>
        <v>26412.741312741317</v>
      </c>
      <c r="W262" s="344">
        <f t="shared" si="30"/>
        <v>90</v>
      </c>
      <c r="X262" s="346">
        <f t="shared" si="34"/>
        <v>26412.741312741317</v>
      </c>
      <c r="Y262" s="344">
        <f t="shared" si="31"/>
        <v>30</v>
      </c>
      <c r="Z262" s="345">
        <f t="shared" si="35"/>
        <v>8804.2471042471043</v>
      </c>
      <c r="AA262" s="347"/>
    </row>
    <row r="263" spans="1:27" s="348" customFormat="1" ht="18.75">
      <c r="A263" s="334">
        <v>259</v>
      </c>
      <c r="B263" s="356">
        <v>114112</v>
      </c>
      <c r="C263" s="351" t="s">
        <v>1121</v>
      </c>
      <c r="D263" s="351"/>
      <c r="E263" s="351"/>
      <c r="F263" s="347">
        <v>1</v>
      </c>
      <c r="G263" s="347">
        <v>1</v>
      </c>
      <c r="H263" s="352" t="s">
        <v>845</v>
      </c>
      <c r="I263" s="358">
        <v>300</v>
      </c>
      <c r="J263" s="354" t="s">
        <v>846</v>
      </c>
      <c r="K263" s="340">
        <v>2087</v>
      </c>
      <c r="L263" s="340">
        <v>2148</v>
      </c>
      <c r="M263" s="340">
        <v>2342</v>
      </c>
      <c r="N263" s="340">
        <v>2450</v>
      </c>
      <c r="O263" s="340">
        <v>215</v>
      </c>
      <c r="P263" s="341">
        <v>2300</v>
      </c>
      <c r="Q263" s="344">
        <v>214</v>
      </c>
      <c r="R263" s="343">
        <f t="shared" ref="R263:R328" si="36">P263*Q263</f>
        <v>492200</v>
      </c>
      <c r="S263" s="344">
        <f t="shared" ref="S263:S328" si="37">P263*0.3</f>
        <v>690</v>
      </c>
      <c r="T263" s="345">
        <f t="shared" si="32"/>
        <v>147660</v>
      </c>
      <c r="U263" s="344">
        <f t="shared" ref="U263:U328" si="38">P263*0.3</f>
        <v>690</v>
      </c>
      <c r="V263" s="345">
        <f t="shared" si="33"/>
        <v>147660</v>
      </c>
      <c r="W263" s="344">
        <f t="shared" ref="W263:W328" si="39">P263*0.3</f>
        <v>690</v>
      </c>
      <c r="X263" s="346">
        <f t="shared" si="34"/>
        <v>147660</v>
      </c>
      <c r="Y263" s="344">
        <f t="shared" ref="Y263:Y328" si="40">P263*0.1</f>
        <v>230</v>
      </c>
      <c r="Z263" s="345">
        <f t="shared" si="35"/>
        <v>49220</v>
      </c>
      <c r="AA263" s="347"/>
    </row>
    <row r="264" spans="1:27" s="348" customFormat="1" ht="18.75">
      <c r="A264" s="349">
        <v>260</v>
      </c>
      <c r="B264" s="356">
        <v>301230</v>
      </c>
      <c r="C264" s="357" t="s">
        <v>1122</v>
      </c>
      <c r="D264" s="357"/>
      <c r="E264" s="357"/>
      <c r="F264" s="347">
        <v>1</v>
      </c>
      <c r="G264" s="347">
        <v>1</v>
      </c>
      <c r="H264" s="352" t="s">
        <v>845</v>
      </c>
      <c r="I264" s="358">
        <v>28</v>
      </c>
      <c r="J264" s="354" t="s">
        <v>846</v>
      </c>
      <c r="K264" s="340">
        <v>56</v>
      </c>
      <c r="L264" s="340">
        <v>80</v>
      </c>
      <c r="M264" s="340">
        <v>108</v>
      </c>
      <c r="N264" s="340">
        <v>120</v>
      </c>
      <c r="O264" s="340">
        <v>0</v>
      </c>
      <c r="P264" s="341">
        <v>120</v>
      </c>
      <c r="Q264" s="344">
        <v>62</v>
      </c>
      <c r="R264" s="343">
        <f t="shared" si="36"/>
        <v>7440</v>
      </c>
      <c r="S264" s="344">
        <f t="shared" si="37"/>
        <v>36</v>
      </c>
      <c r="T264" s="345">
        <f t="shared" ref="T264:T329" si="41">S264*Q264</f>
        <v>2232</v>
      </c>
      <c r="U264" s="344">
        <f t="shared" si="38"/>
        <v>36</v>
      </c>
      <c r="V264" s="345">
        <f t="shared" ref="V264:V329" si="42">U264*Q264</f>
        <v>2232</v>
      </c>
      <c r="W264" s="344">
        <f t="shared" si="39"/>
        <v>36</v>
      </c>
      <c r="X264" s="346">
        <f t="shared" ref="X264:X329" si="43">W264*Q264</f>
        <v>2232</v>
      </c>
      <c r="Y264" s="344">
        <f t="shared" si="40"/>
        <v>12</v>
      </c>
      <c r="Z264" s="345">
        <f t="shared" ref="Z264:Z329" si="44">Y264*Q264</f>
        <v>744</v>
      </c>
      <c r="AA264" s="347"/>
    </row>
    <row r="265" spans="1:27" s="348" customFormat="1" ht="18.75">
      <c r="A265" s="349">
        <v>261</v>
      </c>
      <c r="B265" s="356">
        <v>666847</v>
      </c>
      <c r="C265" s="357" t="s">
        <v>1123</v>
      </c>
      <c r="D265" s="357"/>
      <c r="E265" s="357"/>
      <c r="F265" s="347">
        <v>1</v>
      </c>
      <c r="G265" s="347">
        <v>2</v>
      </c>
      <c r="H265" s="352" t="s">
        <v>838</v>
      </c>
      <c r="I265" s="358">
        <v>1</v>
      </c>
      <c r="J265" s="354" t="s">
        <v>290</v>
      </c>
      <c r="K265" s="340">
        <v>279</v>
      </c>
      <c r="L265" s="340">
        <v>758</v>
      </c>
      <c r="M265" s="340">
        <v>890.40000000000009</v>
      </c>
      <c r="N265" s="340">
        <v>1000</v>
      </c>
      <c r="O265" s="340">
        <v>64</v>
      </c>
      <c r="P265" s="341">
        <v>1000</v>
      </c>
      <c r="Q265" s="344">
        <v>150</v>
      </c>
      <c r="R265" s="343">
        <f t="shared" si="36"/>
        <v>150000</v>
      </c>
      <c r="S265" s="344">
        <f t="shared" si="37"/>
        <v>300</v>
      </c>
      <c r="T265" s="345">
        <f t="shared" si="41"/>
        <v>45000</v>
      </c>
      <c r="U265" s="344">
        <f t="shared" si="38"/>
        <v>300</v>
      </c>
      <c r="V265" s="345">
        <f t="shared" si="42"/>
        <v>45000</v>
      </c>
      <c r="W265" s="344">
        <f t="shared" si="39"/>
        <v>300</v>
      </c>
      <c r="X265" s="346">
        <f t="shared" si="43"/>
        <v>45000</v>
      </c>
      <c r="Y265" s="344">
        <f t="shared" si="40"/>
        <v>100</v>
      </c>
      <c r="Z265" s="345">
        <f t="shared" si="44"/>
        <v>15000</v>
      </c>
      <c r="AA265" s="347"/>
    </row>
    <row r="266" spans="1:27" s="348" customFormat="1" ht="18.75">
      <c r="A266" s="334">
        <v>262</v>
      </c>
      <c r="B266" s="356">
        <v>716997</v>
      </c>
      <c r="C266" s="351" t="s">
        <v>1124</v>
      </c>
      <c r="D266" s="351"/>
      <c r="E266" s="351"/>
      <c r="F266" s="347">
        <v>1</v>
      </c>
      <c r="G266" s="347">
        <v>1</v>
      </c>
      <c r="H266" s="352" t="s">
        <v>1125</v>
      </c>
      <c r="I266" s="358">
        <v>1</v>
      </c>
      <c r="J266" s="354" t="s">
        <v>293</v>
      </c>
      <c r="K266" s="340">
        <v>2165</v>
      </c>
      <c r="L266" s="340">
        <v>2072</v>
      </c>
      <c r="M266" s="340">
        <v>1776</v>
      </c>
      <c r="N266" s="340">
        <v>2000</v>
      </c>
      <c r="O266" s="340">
        <v>240</v>
      </c>
      <c r="P266" s="341">
        <v>2000</v>
      </c>
      <c r="Q266" s="344">
        <v>12</v>
      </c>
      <c r="R266" s="343">
        <f t="shared" si="36"/>
        <v>24000</v>
      </c>
      <c r="S266" s="344">
        <f t="shared" si="37"/>
        <v>600</v>
      </c>
      <c r="T266" s="345">
        <f t="shared" si="41"/>
        <v>7200</v>
      </c>
      <c r="U266" s="344">
        <f t="shared" si="38"/>
        <v>600</v>
      </c>
      <c r="V266" s="345">
        <f t="shared" si="42"/>
        <v>7200</v>
      </c>
      <c r="W266" s="344">
        <f t="shared" si="39"/>
        <v>600</v>
      </c>
      <c r="X266" s="346">
        <f t="shared" si="43"/>
        <v>7200</v>
      </c>
      <c r="Y266" s="344">
        <f t="shared" si="40"/>
        <v>200</v>
      </c>
      <c r="Z266" s="345">
        <f t="shared" si="44"/>
        <v>2400</v>
      </c>
      <c r="AA266" s="347"/>
    </row>
    <row r="267" spans="1:27" s="348" customFormat="1" ht="18.75">
      <c r="A267" s="334">
        <v>263</v>
      </c>
      <c r="B267" s="356">
        <v>659188</v>
      </c>
      <c r="C267" s="357" t="s">
        <v>1126</v>
      </c>
      <c r="D267" s="357"/>
      <c r="E267" s="357"/>
      <c r="F267" s="347">
        <v>1</v>
      </c>
      <c r="G267" s="347">
        <v>1</v>
      </c>
      <c r="H267" s="352" t="s">
        <v>879</v>
      </c>
      <c r="I267" s="358">
        <v>1</v>
      </c>
      <c r="J267" s="354" t="s">
        <v>293</v>
      </c>
      <c r="K267" s="340">
        <v>22761</v>
      </c>
      <c r="L267" s="340">
        <v>12520</v>
      </c>
      <c r="M267" s="340">
        <v>22622.400000000001</v>
      </c>
      <c r="N267" s="340">
        <v>19000</v>
      </c>
      <c r="O267" s="340">
        <v>1472</v>
      </c>
      <c r="P267" s="341">
        <v>18000</v>
      </c>
      <c r="Q267" s="344">
        <v>10</v>
      </c>
      <c r="R267" s="343">
        <f t="shared" si="36"/>
        <v>180000</v>
      </c>
      <c r="S267" s="344">
        <f t="shared" si="37"/>
        <v>5400</v>
      </c>
      <c r="T267" s="345">
        <f t="shared" si="41"/>
        <v>54000</v>
      </c>
      <c r="U267" s="344">
        <f t="shared" si="38"/>
        <v>5400</v>
      </c>
      <c r="V267" s="345">
        <f t="shared" si="42"/>
        <v>54000</v>
      </c>
      <c r="W267" s="344">
        <f t="shared" si="39"/>
        <v>5400</v>
      </c>
      <c r="X267" s="346">
        <f t="shared" si="43"/>
        <v>54000</v>
      </c>
      <c r="Y267" s="344">
        <f t="shared" si="40"/>
        <v>1800</v>
      </c>
      <c r="Z267" s="345">
        <f t="shared" si="44"/>
        <v>18000</v>
      </c>
      <c r="AA267" s="347"/>
    </row>
    <row r="268" spans="1:27" s="405" customFormat="1" ht="18.75">
      <c r="A268" s="349">
        <v>264</v>
      </c>
      <c r="B268" s="386"/>
      <c r="C268" s="401" t="s">
        <v>1127</v>
      </c>
      <c r="D268" s="350"/>
      <c r="E268" s="350"/>
      <c r="F268" s="387">
        <v>1</v>
      </c>
      <c r="G268" s="387">
        <v>1</v>
      </c>
      <c r="H268" s="402" t="s">
        <v>845</v>
      </c>
      <c r="I268" s="350">
        <v>500</v>
      </c>
      <c r="J268" s="350" t="s">
        <v>846</v>
      </c>
      <c r="K268" s="350">
        <v>0</v>
      </c>
      <c r="L268" s="350">
        <v>2</v>
      </c>
      <c r="M268" s="350">
        <v>102</v>
      </c>
      <c r="N268" s="350">
        <v>120</v>
      </c>
      <c r="O268" s="350">
        <v>0</v>
      </c>
      <c r="P268" s="350">
        <v>120</v>
      </c>
      <c r="Q268" s="350">
        <v>655</v>
      </c>
      <c r="R268" s="343">
        <f t="shared" si="36"/>
        <v>78600</v>
      </c>
      <c r="S268" s="403">
        <f t="shared" si="37"/>
        <v>36</v>
      </c>
      <c r="T268" s="403">
        <f t="shared" si="41"/>
        <v>23580</v>
      </c>
      <c r="U268" s="403">
        <f t="shared" si="38"/>
        <v>36</v>
      </c>
      <c r="V268" s="403">
        <f t="shared" si="42"/>
        <v>23580</v>
      </c>
      <c r="W268" s="403">
        <f t="shared" si="39"/>
        <v>36</v>
      </c>
      <c r="X268" s="403">
        <f t="shared" si="43"/>
        <v>23580</v>
      </c>
      <c r="Y268" s="403">
        <f t="shared" si="40"/>
        <v>12</v>
      </c>
      <c r="Z268" s="403">
        <f t="shared" si="44"/>
        <v>7860</v>
      </c>
      <c r="AA268" s="404"/>
    </row>
    <row r="269" spans="1:27" s="348" customFormat="1" ht="18.75">
      <c r="A269" s="334">
        <v>265</v>
      </c>
      <c r="B269" s="356">
        <v>147212</v>
      </c>
      <c r="C269" s="357" t="s">
        <v>1128</v>
      </c>
      <c r="D269" s="357"/>
      <c r="E269" s="357"/>
      <c r="F269" s="347">
        <v>1</v>
      </c>
      <c r="G269" s="347">
        <v>1</v>
      </c>
      <c r="H269" s="352" t="s">
        <v>845</v>
      </c>
      <c r="I269" s="358">
        <v>20</v>
      </c>
      <c r="J269" s="354" t="s">
        <v>852</v>
      </c>
      <c r="K269" s="340">
        <v>583</v>
      </c>
      <c r="L269" s="340">
        <v>390</v>
      </c>
      <c r="M269" s="340">
        <v>522</v>
      </c>
      <c r="N269" s="340">
        <v>500</v>
      </c>
      <c r="O269" s="340">
        <v>200</v>
      </c>
      <c r="P269" s="341">
        <v>400</v>
      </c>
      <c r="Q269" s="344">
        <v>85</v>
      </c>
      <c r="R269" s="343">
        <f t="shared" si="36"/>
        <v>34000</v>
      </c>
      <c r="S269" s="344">
        <f t="shared" si="37"/>
        <v>120</v>
      </c>
      <c r="T269" s="345">
        <f t="shared" si="41"/>
        <v>10200</v>
      </c>
      <c r="U269" s="344">
        <f t="shared" si="38"/>
        <v>120</v>
      </c>
      <c r="V269" s="345">
        <f t="shared" si="42"/>
        <v>10200</v>
      </c>
      <c r="W269" s="344">
        <f t="shared" si="39"/>
        <v>120</v>
      </c>
      <c r="X269" s="346">
        <f t="shared" si="43"/>
        <v>10200</v>
      </c>
      <c r="Y269" s="344">
        <f t="shared" si="40"/>
        <v>40</v>
      </c>
      <c r="Z269" s="345">
        <f t="shared" si="44"/>
        <v>3400</v>
      </c>
      <c r="AA269" s="347"/>
    </row>
    <row r="270" spans="1:27" s="348" customFormat="1" ht="18.75">
      <c r="A270" s="349">
        <v>266</v>
      </c>
      <c r="B270" s="356"/>
      <c r="C270" s="357" t="s">
        <v>1129</v>
      </c>
      <c r="D270" s="357"/>
      <c r="E270" s="357"/>
      <c r="F270" s="347">
        <v>1</v>
      </c>
      <c r="G270" s="347">
        <v>2</v>
      </c>
      <c r="H270" s="352" t="s">
        <v>840</v>
      </c>
      <c r="I270" s="358">
        <v>1</v>
      </c>
      <c r="J270" s="354" t="s">
        <v>841</v>
      </c>
      <c r="K270" s="340">
        <v>93</v>
      </c>
      <c r="L270" s="340"/>
      <c r="M270" s="340">
        <v>67.199999999999989</v>
      </c>
      <c r="N270" s="340">
        <v>80</v>
      </c>
      <c r="O270" s="340">
        <v>0</v>
      </c>
      <c r="P270" s="341">
        <v>80</v>
      </c>
      <c r="Q270" s="344">
        <v>585.29999999999995</v>
      </c>
      <c r="R270" s="343">
        <f t="shared" si="36"/>
        <v>46824</v>
      </c>
      <c r="S270" s="344">
        <f t="shared" si="37"/>
        <v>24</v>
      </c>
      <c r="T270" s="345">
        <f t="shared" si="41"/>
        <v>14047.199999999999</v>
      </c>
      <c r="U270" s="344">
        <f t="shared" si="38"/>
        <v>24</v>
      </c>
      <c r="V270" s="345">
        <f t="shared" si="42"/>
        <v>14047.199999999999</v>
      </c>
      <c r="W270" s="344">
        <f t="shared" si="39"/>
        <v>24</v>
      </c>
      <c r="X270" s="346">
        <f t="shared" si="43"/>
        <v>14047.199999999999</v>
      </c>
      <c r="Y270" s="344">
        <f t="shared" si="40"/>
        <v>8</v>
      </c>
      <c r="Z270" s="345">
        <f t="shared" si="44"/>
        <v>4682.3999999999996</v>
      </c>
      <c r="AA270" s="347"/>
    </row>
    <row r="271" spans="1:27" s="348" customFormat="1" ht="18.75">
      <c r="A271" s="349">
        <v>267</v>
      </c>
      <c r="B271" s="356">
        <v>568363</v>
      </c>
      <c r="C271" s="351" t="s">
        <v>1130</v>
      </c>
      <c r="D271" s="351"/>
      <c r="E271" s="351"/>
      <c r="F271" s="347">
        <v>1</v>
      </c>
      <c r="G271" s="347">
        <v>1</v>
      </c>
      <c r="H271" s="352" t="s">
        <v>840</v>
      </c>
      <c r="I271" s="358">
        <v>1</v>
      </c>
      <c r="J271" s="354" t="s">
        <v>841</v>
      </c>
      <c r="K271" s="340">
        <v>7768</v>
      </c>
      <c r="L271" s="340">
        <v>7850</v>
      </c>
      <c r="M271" s="340">
        <v>6144</v>
      </c>
      <c r="N271" s="340">
        <v>6200</v>
      </c>
      <c r="O271" s="340">
        <v>990</v>
      </c>
      <c r="P271" s="341">
        <v>6000</v>
      </c>
      <c r="Q271" s="344">
        <v>9.8000000000000007</v>
      </c>
      <c r="R271" s="343">
        <f t="shared" si="36"/>
        <v>58800.000000000007</v>
      </c>
      <c r="S271" s="344">
        <f t="shared" si="37"/>
        <v>1800</v>
      </c>
      <c r="T271" s="345">
        <f t="shared" si="41"/>
        <v>17640</v>
      </c>
      <c r="U271" s="344">
        <f t="shared" si="38"/>
        <v>1800</v>
      </c>
      <c r="V271" s="345">
        <f t="shared" si="42"/>
        <v>17640</v>
      </c>
      <c r="W271" s="344">
        <f t="shared" si="39"/>
        <v>1800</v>
      </c>
      <c r="X271" s="346">
        <f t="shared" si="43"/>
        <v>17640</v>
      </c>
      <c r="Y271" s="344">
        <f t="shared" si="40"/>
        <v>600</v>
      </c>
      <c r="Z271" s="345">
        <f t="shared" si="44"/>
        <v>5880</v>
      </c>
      <c r="AA271" s="347"/>
    </row>
    <row r="272" spans="1:27" s="348" customFormat="1" ht="18.75">
      <c r="A272" s="334">
        <v>268</v>
      </c>
      <c r="B272" s="356">
        <v>374764</v>
      </c>
      <c r="C272" s="357" t="s">
        <v>1131</v>
      </c>
      <c r="D272" s="357"/>
      <c r="E272" s="357"/>
      <c r="F272" s="347">
        <v>2</v>
      </c>
      <c r="G272" s="347">
        <v>1</v>
      </c>
      <c r="H272" s="352" t="s">
        <v>875</v>
      </c>
      <c r="I272" s="358">
        <v>250</v>
      </c>
      <c r="J272" s="354" t="s">
        <v>846</v>
      </c>
      <c r="K272" s="340">
        <v>32</v>
      </c>
      <c r="L272" s="340">
        <v>25</v>
      </c>
      <c r="M272" s="340">
        <v>30</v>
      </c>
      <c r="N272" s="340">
        <v>30</v>
      </c>
      <c r="O272" s="340">
        <v>0</v>
      </c>
      <c r="P272" s="341">
        <v>40</v>
      </c>
      <c r="Q272" s="344">
        <v>190</v>
      </c>
      <c r="R272" s="343">
        <f t="shared" si="36"/>
        <v>7600</v>
      </c>
      <c r="S272" s="344">
        <f t="shared" si="37"/>
        <v>12</v>
      </c>
      <c r="T272" s="345">
        <f t="shared" si="41"/>
        <v>2280</v>
      </c>
      <c r="U272" s="344">
        <f t="shared" si="38"/>
        <v>12</v>
      </c>
      <c r="V272" s="345">
        <f t="shared" si="42"/>
        <v>2280</v>
      </c>
      <c r="W272" s="344">
        <f t="shared" si="39"/>
        <v>12</v>
      </c>
      <c r="X272" s="346">
        <f t="shared" si="43"/>
        <v>2280</v>
      </c>
      <c r="Y272" s="344">
        <f t="shared" si="40"/>
        <v>4</v>
      </c>
      <c r="Z272" s="345">
        <f t="shared" si="44"/>
        <v>760</v>
      </c>
      <c r="AA272" s="347"/>
    </row>
    <row r="273" spans="1:27" s="348" customFormat="1" ht="18.75">
      <c r="A273" s="334">
        <v>269</v>
      </c>
      <c r="B273" s="356">
        <v>459215</v>
      </c>
      <c r="C273" s="351" t="s">
        <v>1132</v>
      </c>
      <c r="D273" s="351"/>
      <c r="E273" s="351"/>
      <c r="F273" s="347">
        <v>1</v>
      </c>
      <c r="G273" s="347">
        <v>1</v>
      </c>
      <c r="H273" s="352" t="s">
        <v>840</v>
      </c>
      <c r="I273" s="358">
        <v>1</v>
      </c>
      <c r="J273" s="354" t="s">
        <v>841</v>
      </c>
      <c r="K273" s="340">
        <v>4724</v>
      </c>
      <c r="L273" s="340">
        <v>3300</v>
      </c>
      <c r="M273" s="340">
        <v>5676</v>
      </c>
      <c r="N273" s="340">
        <v>5700</v>
      </c>
      <c r="O273" s="340">
        <v>680</v>
      </c>
      <c r="P273" s="341">
        <v>5100</v>
      </c>
      <c r="Q273" s="344">
        <v>97.36</v>
      </c>
      <c r="R273" s="343">
        <f t="shared" si="36"/>
        <v>496536</v>
      </c>
      <c r="S273" s="344">
        <f t="shared" si="37"/>
        <v>1530</v>
      </c>
      <c r="T273" s="345">
        <f t="shared" si="41"/>
        <v>148960.79999999999</v>
      </c>
      <c r="U273" s="344">
        <f t="shared" si="38"/>
        <v>1530</v>
      </c>
      <c r="V273" s="345">
        <f t="shared" si="42"/>
        <v>148960.79999999999</v>
      </c>
      <c r="W273" s="344">
        <f t="shared" si="39"/>
        <v>1530</v>
      </c>
      <c r="X273" s="346">
        <f t="shared" si="43"/>
        <v>148960.79999999999</v>
      </c>
      <c r="Y273" s="344">
        <f t="shared" si="40"/>
        <v>510</v>
      </c>
      <c r="Z273" s="345">
        <f t="shared" si="44"/>
        <v>49653.599999999999</v>
      </c>
      <c r="AA273" s="347"/>
    </row>
    <row r="274" spans="1:27" s="348" customFormat="1" ht="18.75">
      <c r="A274" s="349">
        <v>270</v>
      </c>
      <c r="B274" s="356">
        <v>147824</v>
      </c>
      <c r="C274" s="351" t="s">
        <v>1133</v>
      </c>
      <c r="D274" s="351"/>
      <c r="E274" s="351"/>
      <c r="F274" s="347">
        <v>1</v>
      </c>
      <c r="G274" s="347">
        <v>1</v>
      </c>
      <c r="H274" s="352" t="s">
        <v>845</v>
      </c>
      <c r="I274" s="358">
        <v>500</v>
      </c>
      <c r="J274" s="354" t="s">
        <v>846</v>
      </c>
      <c r="K274" s="340">
        <v>5278</v>
      </c>
      <c r="L274" s="340">
        <v>5775</v>
      </c>
      <c r="M274" s="340">
        <v>6034.7999999999993</v>
      </c>
      <c r="N274" s="340">
        <v>6500</v>
      </c>
      <c r="O274" s="340">
        <v>1221</v>
      </c>
      <c r="P274" s="341">
        <v>5500</v>
      </c>
      <c r="Q274" s="344">
        <v>175</v>
      </c>
      <c r="R274" s="343">
        <f t="shared" si="36"/>
        <v>962500</v>
      </c>
      <c r="S274" s="344">
        <f t="shared" si="37"/>
        <v>1650</v>
      </c>
      <c r="T274" s="345">
        <f t="shared" si="41"/>
        <v>288750</v>
      </c>
      <c r="U274" s="344">
        <f t="shared" si="38"/>
        <v>1650</v>
      </c>
      <c r="V274" s="345">
        <f t="shared" si="42"/>
        <v>288750</v>
      </c>
      <c r="W274" s="344">
        <f t="shared" si="39"/>
        <v>1650</v>
      </c>
      <c r="X274" s="346">
        <f t="shared" si="43"/>
        <v>288750</v>
      </c>
      <c r="Y274" s="344">
        <f t="shared" si="40"/>
        <v>550</v>
      </c>
      <c r="Z274" s="345">
        <f t="shared" si="44"/>
        <v>96250</v>
      </c>
      <c r="AA274" s="347"/>
    </row>
    <row r="275" spans="1:27" s="348" customFormat="1" ht="18.75">
      <c r="A275" s="334">
        <v>271</v>
      </c>
      <c r="B275" s="356">
        <v>372422</v>
      </c>
      <c r="C275" s="351" t="s">
        <v>1134</v>
      </c>
      <c r="D275" s="351"/>
      <c r="E275" s="351"/>
      <c r="F275" s="347">
        <v>1</v>
      </c>
      <c r="G275" s="347">
        <v>1</v>
      </c>
      <c r="H275" s="352" t="s">
        <v>845</v>
      </c>
      <c r="I275" s="358">
        <v>500</v>
      </c>
      <c r="J275" s="354" t="s">
        <v>846</v>
      </c>
      <c r="K275" s="340">
        <v>192</v>
      </c>
      <c r="L275" s="340">
        <v>172</v>
      </c>
      <c r="M275" s="340">
        <v>126</v>
      </c>
      <c r="N275" s="340">
        <v>120</v>
      </c>
      <c r="O275" s="340">
        <v>20</v>
      </c>
      <c r="P275" s="341">
        <v>150</v>
      </c>
      <c r="Q275" s="344">
        <v>350</v>
      </c>
      <c r="R275" s="343">
        <f t="shared" si="36"/>
        <v>52500</v>
      </c>
      <c r="S275" s="344">
        <f t="shared" si="37"/>
        <v>45</v>
      </c>
      <c r="T275" s="345">
        <f t="shared" si="41"/>
        <v>15750</v>
      </c>
      <c r="U275" s="344">
        <f t="shared" si="38"/>
        <v>45</v>
      </c>
      <c r="V275" s="345">
        <f t="shared" si="42"/>
        <v>15750</v>
      </c>
      <c r="W275" s="344">
        <f t="shared" si="39"/>
        <v>45</v>
      </c>
      <c r="X275" s="346">
        <f t="shared" si="43"/>
        <v>15750</v>
      </c>
      <c r="Y275" s="344">
        <f t="shared" si="40"/>
        <v>15</v>
      </c>
      <c r="Z275" s="345">
        <f t="shared" si="44"/>
        <v>5250</v>
      </c>
      <c r="AA275" s="347"/>
    </row>
    <row r="276" spans="1:27" s="348" customFormat="1" ht="18.75">
      <c r="A276" s="349">
        <v>272</v>
      </c>
      <c r="B276" s="356">
        <v>761347</v>
      </c>
      <c r="C276" s="351" t="s">
        <v>1135</v>
      </c>
      <c r="D276" s="351"/>
      <c r="E276" s="351"/>
      <c r="F276" s="347">
        <v>1</v>
      </c>
      <c r="G276" s="347">
        <v>1</v>
      </c>
      <c r="H276" s="352" t="s">
        <v>845</v>
      </c>
      <c r="I276" s="358">
        <v>100</v>
      </c>
      <c r="J276" s="354" t="s">
        <v>846</v>
      </c>
      <c r="K276" s="340">
        <v>363</v>
      </c>
      <c r="L276" s="340">
        <v>328</v>
      </c>
      <c r="M276" s="340">
        <v>240</v>
      </c>
      <c r="N276" s="340">
        <v>300</v>
      </c>
      <c r="O276" s="340">
        <v>24</v>
      </c>
      <c r="P276" s="341">
        <v>350</v>
      </c>
      <c r="Q276" s="344">
        <v>195</v>
      </c>
      <c r="R276" s="343">
        <f t="shared" si="36"/>
        <v>68250</v>
      </c>
      <c r="S276" s="344">
        <f t="shared" si="37"/>
        <v>105</v>
      </c>
      <c r="T276" s="345">
        <f t="shared" si="41"/>
        <v>20475</v>
      </c>
      <c r="U276" s="344">
        <f t="shared" si="38"/>
        <v>105</v>
      </c>
      <c r="V276" s="345">
        <f t="shared" si="42"/>
        <v>20475</v>
      </c>
      <c r="W276" s="344">
        <f t="shared" si="39"/>
        <v>105</v>
      </c>
      <c r="X276" s="346">
        <f t="shared" si="43"/>
        <v>20475</v>
      </c>
      <c r="Y276" s="344">
        <f t="shared" si="40"/>
        <v>35</v>
      </c>
      <c r="Z276" s="345">
        <f t="shared" si="44"/>
        <v>6825</v>
      </c>
      <c r="AA276" s="347"/>
    </row>
    <row r="277" spans="1:27" s="348" customFormat="1" ht="18.75">
      <c r="A277" s="349">
        <v>273</v>
      </c>
      <c r="B277" s="356">
        <v>694152</v>
      </c>
      <c r="C277" s="351" t="s">
        <v>1136</v>
      </c>
      <c r="D277" s="351"/>
      <c r="E277" s="351"/>
      <c r="F277" s="347">
        <v>1</v>
      </c>
      <c r="G277" s="347">
        <v>1</v>
      </c>
      <c r="H277" s="352" t="s">
        <v>845</v>
      </c>
      <c r="I277" s="358">
        <v>500</v>
      </c>
      <c r="J277" s="354" t="s">
        <v>846</v>
      </c>
      <c r="K277" s="340">
        <v>74</v>
      </c>
      <c r="L277" s="340">
        <v>109</v>
      </c>
      <c r="M277" s="340">
        <v>108</v>
      </c>
      <c r="N277" s="340">
        <v>130</v>
      </c>
      <c r="O277" s="340">
        <v>27</v>
      </c>
      <c r="P277" s="341">
        <v>120</v>
      </c>
      <c r="Q277" s="344">
        <v>620</v>
      </c>
      <c r="R277" s="343">
        <f t="shared" si="36"/>
        <v>74400</v>
      </c>
      <c r="S277" s="344">
        <f t="shared" si="37"/>
        <v>36</v>
      </c>
      <c r="T277" s="345">
        <f t="shared" si="41"/>
        <v>22320</v>
      </c>
      <c r="U277" s="344">
        <f t="shared" si="38"/>
        <v>36</v>
      </c>
      <c r="V277" s="345">
        <f t="shared" si="42"/>
        <v>22320</v>
      </c>
      <c r="W277" s="344">
        <f t="shared" si="39"/>
        <v>36</v>
      </c>
      <c r="X277" s="346">
        <f t="shared" si="43"/>
        <v>22320</v>
      </c>
      <c r="Y277" s="344">
        <f t="shared" si="40"/>
        <v>12</v>
      </c>
      <c r="Z277" s="345">
        <f t="shared" si="44"/>
        <v>7440</v>
      </c>
      <c r="AA277" s="347"/>
    </row>
    <row r="278" spans="1:27" s="348" customFormat="1" ht="18.75">
      <c r="A278" s="334">
        <v>274</v>
      </c>
      <c r="B278" s="356">
        <v>569975</v>
      </c>
      <c r="C278" s="351" t="s">
        <v>1137</v>
      </c>
      <c r="D278" s="351"/>
      <c r="E278" s="351"/>
      <c r="F278" s="347">
        <v>1</v>
      </c>
      <c r="G278" s="347">
        <v>1</v>
      </c>
      <c r="H278" s="352" t="s">
        <v>840</v>
      </c>
      <c r="I278" s="358">
        <v>1</v>
      </c>
      <c r="J278" s="354" t="s">
        <v>849</v>
      </c>
      <c r="K278" s="340">
        <v>284</v>
      </c>
      <c r="L278" s="340">
        <v>90</v>
      </c>
      <c r="M278" s="340">
        <v>384</v>
      </c>
      <c r="N278" s="340">
        <v>380</v>
      </c>
      <c r="O278" s="340">
        <v>180</v>
      </c>
      <c r="P278" s="341">
        <v>300</v>
      </c>
      <c r="Q278" s="344">
        <v>7.125</v>
      </c>
      <c r="R278" s="343">
        <f t="shared" si="36"/>
        <v>2137.5</v>
      </c>
      <c r="S278" s="344">
        <f t="shared" si="37"/>
        <v>90</v>
      </c>
      <c r="T278" s="345">
        <f t="shared" si="41"/>
        <v>641.25</v>
      </c>
      <c r="U278" s="344">
        <f t="shared" si="38"/>
        <v>90</v>
      </c>
      <c r="V278" s="345">
        <f t="shared" si="42"/>
        <v>641.25</v>
      </c>
      <c r="W278" s="344">
        <f t="shared" si="39"/>
        <v>90</v>
      </c>
      <c r="X278" s="346">
        <f t="shared" si="43"/>
        <v>641.25</v>
      </c>
      <c r="Y278" s="344">
        <f t="shared" si="40"/>
        <v>30</v>
      </c>
      <c r="Z278" s="345">
        <f t="shared" si="44"/>
        <v>213.75</v>
      </c>
      <c r="AA278" s="347"/>
    </row>
    <row r="279" spans="1:27" s="348" customFormat="1" ht="18.75">
      <c r="A279" s="334">
        <v>275</v>
      </c>
      <c r="B279" s="356"/>
      <c r="C279" s="351" t="s">
        <v>1138</v>
      </c>
      <c r="D279" s="351"/>
      <c r="E279" s="351"/>
      <c r="F279" s="347">
        <v>1</v>
      </c>
      <c r="G279" s="347">
        <v>1</v>
      </c>
      <c r="H279" s="352" t="s">
        <v>845</v>
      </c>
      <c r="I279" s="358">
        <v>200</v>
      </c>
      <c r="J279" s="354" t="s">
        <v>846</v>
      </c>
      <c r="K279" s="340">
        <v>75</v>
      </c>
      <c r="L279" s="340">
        <v>426</v>
      </c>
      <c r="M279" s="340">
        <v>300</v>
      </c>
      <c r="N279" s="340">
        <v>500</v>
      </c>
      <c r="O279" s="340">
        <v>0</v>
      </c>
      <c r="P279" s="341">
        <v>500</v>
      </c>
      <c r="Q279" s="344">
        <v>800</v>
      </c>
      <c r="R279" s="343">
        <f t="shared" si="36"/>
        <v>400000</v>
      </c>
      <c r="S279" s="344">
        <f t="shared" si="37"/>
        <v>150</v>
      </c>
      <c r="T279" s="345">
        <f t="shared" si="41"/>
        <v>120000</v>
      </c>
      <c r="U279" s="344">
        <f t="shared" si="38"/>
        <v>150</v>
      </c>
      <c r="V279" s="345">
        <f t="shared" si="42"/>
        <v>120000</v>
      </c>
      <c r="W279" s="344">
        <f t="shared" si="39"/>
        <v>150</v>
      </c>
      <c r="X279" s="346">
        <f t="shared" si="43"/>
        <v>120000</v>
      </c>
      <c r="Y279" s="344">
        <f t="shared" si="40"/>
        <v>50</v>
      </c>
      <c r="Z279" s="345">
        <f t="shared" si="44"/>
        <v>40000</v>
      </c>
      <c r="AA279" s="347"/>
    </row>
    <row r="280" spans="1:27" s="348" customFormat="1" ht="18.75">
      <c r="A280" s="349">
        <v>276</v>
      </c>
      <c r="B280" s="356">
        <v>476955</v>
      </c>
      <c r="C280" s="351" t="s">
        <v>1139</v>
      </c>
      <c r="D280" s="351"/>
      <c r="E280" s="351"/>
      <c r="F280" s="347">
        <v>1</v>
      </c>
      <c r="G280" s="347">
        <v>1</v>
      </c>
      <c r="H280" s="352" t="s">
        <v>905</v>
      </c>
      <c r="I280" s="358">
        <v>1</v>
      </c>
      <c r="J280" s="354" t="s">
        <v>356</v>
      </c>
      <c r="K280" s="340">
        <v>21928</v>
      </c>
      <c r="L280" s="340">
        <v>23000</v>
      </c>
      <c r="M280" s="340">
        <v>24060</v>
      </c>
      <c r="N280" s="340">
        <v>25000</v>
      </c>
      <c r="O280" s="340">
        <v>900</v>
      </c>
      <c r="P280" s="341">
        <v>25000</v>
      </c>
      <c r="Q280" s="344">
        <v>7.5</v>
      </c>
      <c r="R280" s="343">
        <f t="shared" si="36"/>
        <v>187500</v>
      </c>
      <c r="S280" s="344">
        <f t="shared" si="37"/>
        <v>7500</v>
      </c>
      <c r="T280" s="345">
        <f t="shared" si="41"/>
        <v>56250</v>
      </c>
      <c r="U280" s="344">
        <f t="shared" si="38"/>
        <v>7500</v>
      </c>
      <c r="V280" s="345">
        <f t="shared" si="42"/>
        <v>56250</v>
      </c>
      <c r="W280" s="344">
        <f t="shared" si="39"/>
        <v>7500</v>
      </c>
      <c r="X280" s="346">
        <f t="shared" si="43"/>
        <v>56250</v>
      </c>
      <c r="Y280" s="344">
        <f t="shared" si="40"/>
        <v>2500</v>
      </c>
      <c r="Z280" s="345">
        <f t="shared" si="44"/>
        <v>18750</v>
      </c>
      <c r="AA280" s="347"/>
    </row>
    <row r="281" spans="1:27" s="348" customFormat="1" ht="18.75">
      <c r="A281" s="334">
        <v>277</v>
      </c>
      <c r="B281" s="356">
        <v>372970</v>
      </c>
      <c r="C281" s="351" t="s">
        <v>1140</v>
      </c>
      <c r="D281" s="351"/>
      <c r="E281" s="351"/>
      <c r="F281" s="347">
        <v>1</v>
      </c>
      <c r="G281" s="347">
        <v>1</v>
      </c>
      <c r="H281" s="352" t="s">
        <v>840</v>
      </c>
      <c r="I281" s="358">
        <v>1</v>
      </c>
      <c r="J281" s="354" t="s">
        <v>849</v>
      </c>
      <c r="K281" s="340">
        <v>2684</v>
      </c>
      <c r="L281" s="340">
        <v>2370</v>
      </c>
      <c r="M281" s="340">
        <v>3600</v>
      </c>
      <c r="N281" s="340">
        <v>3800</v>
      </c>
      <c r="O281" s="340">
        <v>0</v>
      </c>
      <c r="P281" s="341">
        <v>3800</v>
      </c>
      <c r="Q281" s="344">
        <v>5.35</v>
      </c>
      <c r="R281" s="343">
        <f t="shared" si="36"/>
        <v>20330</v>
      </c>
      <c r="S281" s="344">
        <f t="shared" si="37"/>
        <v>1140</v>
      </c>
      <c r="T281" s="345">
        <f t="shared" si="41"/>
        <v>6099</v>
      </c>
      <c r="U281" s="344">
        <f t="shared" si="38"/>
        <v>1140</v>
      </c>
      <c r="V281" s="345">
        <f t="shared" si="42"/>
        <v>6099</v>
      </c>
      <c r="W281" s="344">
        <f t="shared" si="39"/>
        <v>1140</v>
      </c>
      <c r="X281" s="346">
        <f t="shared" si="43"/>
        <v>6099</v>
      </c>
      <c r="Y281" s="344">
        <f t="shared" si="40"/>
        <v>380</v>
      </c>
      <c r="Z281" s="345">
        <f t="shared" si="44"/>
        <v>2032.9999999999998</v>
      </c>
      <c r="AA281" s="347"/>
    </row>
    <row r="282" spans="1:27" s="348" customFormat="1" ht="18.75">
      <c r="A282" s="349">
        <v>278</v>
      </c>
      <c r="B282" s="356">
        <v>570458</v>
      </c>
      <c r="C282" s="351" t="s">
        <v>1141</v>
      </c>
      <c r="D282" s="351"/>
      <c r="E282" s="351"/>
      <c r="F282" s="347">
        <v>1</v>
      </c>
      <c r="G282" s="347">
        <v>1</v>
      </c>
      <c r="H282" s="352" t="s">
        <v>845</v>
      </c>
      <c r="I282" s="358">
        <v>500</v>
      </c>
      <c r="J282" s="354" t="s">
        <v>846</v>
      </c>
      <c r="K282" s="340">
        <v>17</v>
      </c>
      <c r="L282" s="340">
        <v>27</v>
      </c>
      <c r="M282" s="340">
        <v>27.599999999999998</v>
      </c>
      <c r="N282" s="340">
        <v>35</v>
      </c>
      <c r="O282" s="340">
        <v>0</v>
      </c>
      <c r="P282" s="341">
        <v>40</v>
      </c>
      <c r="Q282" s="344">
        <v>93.09</v>
      </c>
      <c r="R282" s="343">
        <f t="shared" si="36"/>
        <v>3723.6000000000004</v>
      </c>
      <c r="S282" s="344">
        <f t="shared" si="37"/>
        <v>12</v>
      </c>
      <c r="T282" s="345">
        <f t="shared" si="41"/>
        <v>1117.08</v>
      </c>
      <c r="U282" s="344">
        <f t="shared" si="38"/>
        <v>12</v>
      </c>
      <c r="V282" s="345">
        <f t="shared" si="42"/>
        <v>1117.08</v>
      </c>
      <c r="W282" s="344">
        <f t="shared" si="39"/>
        <v>12</v>
      </c>
      <c r="X282" s="346">
        <f t="shared" si="43"/>
        <v>1117.08</v>
      </c>
      <c r="Y282" s="344">
        <f t="shared" si="40"/>
        <v>4</v>
      </c>
      <c r="Z282" s="345">
        <f t="shared" si="44"/>
        <v>372.36</v>
      </c>
      <c r="AA282" s="347"/>
    </row>
    <row r="283" spans="1:27" s="348" customFormat="1" ht="18.75">
      <c r="A283" s="349">
        <v>279</v>
      </c>
      <c r="B283" s="356">
        <v>737175</v>
      </c>
      <c r="C283" s="351" t="s">
        <v>1142</v>
      </c>
      <c r="D283" s="351"/>
      <c r="E283" s="351"/>
      <c r="F283" s="347">
        <v>1</v>
      </c>
      <c r="G283" s="347">
        <v>1</v>
      </c>
      <c r="H283" s="352" t="s">
        <v>845</v>
      </c>
      <c r="I283" s="358">
        <v>500</v>
      </c>
      <c r="J283" s="354" t="s">
        <v>846</v>
      </c>
      <c r="K283" s="340">
        <v>379</v>
      </c>
      <c r="L283" s="340">
        <v>456</v>
      </c>
      <c r="M283" s="340">
        <v>432</v>
      </c>
      <c r="N283" s="340">
        <v>480</v>
      </c>
      <c r="O283" s="340">
        <v>60</v>
      </c>
      <c r="P283" s="341">
        <v>480</v>
      </c>
      <c r="Q283" s="344">
        <v>211.77777777777777</v>
      </c>
      <c r="R283" s="343">
        <f t="shared" si="36"/>
        <v>101653.33333333333</v>
      </c>
      <c r="S283" s="344">
        <f t="shared" si="37"/>
        <v>144</v>
      </c>
      <c r="T283" s="345">
        <f t="shared" si="41"/>
        <v>30496</v>
      </c>
      <c r="U283" s="344">
        <f t="shared" si="38"/>
        <v>144</v>
      </c>
      <c r="V283" s="345">
        <f t="shared" si="42"/>
        <v>30496</v>
      </c>
      <c r="W283" s="344">
        <f t="shared" si="39"/>
        <v>144</v>
      </c>
      <c r="X283" s="346">
        <f t="shared" si="43"/>
        <v>30496</v>
      </c>
      <c r="Y283" s="344">
        <f t="shared" si="40"/>
        <v>48</v>
      </c>
      <c r="Z283" s="345">
        <f t="shared" si="44"/>
        <v>10165.333333333332</v>
      </c>
      <c r="AA283" s="347"/>
    </row>
    <row r="284" spans="1:27" s="348" customFormat="1" ht="18.75">
      <c r="A284" s="334">
        <v>280</v>
      </c>
      <c r="B284" s="356">
        <v>736528</v>
      </c>
      <c r="C284" s="351" t="s">
        <v>1143</v>
      </c>
      <c r="D284" s="351"/>
      <c r="E284" s="351"/>
      <c r="F284" s="347">
        <v>1</v>
      </c>
      <c r="G284" s="347">
        <v>1</v>
      </c>
      <c r="H284" s="352" t="s">
        <v>840</v>
      </c>
      <c r="I284" s="358">
        <v>1</v>
      </c>
      <c r="J284" s="354" t="s">
        <v>293</v>
      </c>
      <c r="K284" s="340">
        <v>3110</v>
      </c>
      <c r="L284" s="340">
        <v>3340</v>
      </c>
      <c r="M284" s="340">
        <v>6552</v>
      </c>
      <c r="N284" s="340">
        <v>6900</v>
      </c>
      <c r="O284" s="340">
        <v>930</v>
      </c>
      <c r="P284" s="341">
        <v>6000</v>
      </c>
      <c r="Q284" s="344">
        <v>14</v>
      </c>
      <c r="R284" s="343">
        <f t="shared" si="36"/>
        <v>84000</v>
      </c>
      <c r="S284" s="344">
        <f t="shared" si="37"/>
        <v>1800</v>
      </c>
      <c r="T284" s="345">
        <f t="shared" si="41"/>
        <v>25200</v>
      </c>
      <c r="U284" s="344">
        <f t="shared" si="38"/>
        <v>1800</v>
      </c>
      <c r="V284" s="345">
        <f t="shared" si="42"/>
        <v>25200</v>
      </c>
      <c r="W284" s="344">
        <f t="shared" si="39"/>
        <v>1800</v>
      </c>
      <c r="X284" s="346">
        <f t="shared" si="43"/>
        <v>25200</v>
      </c>
      <c r="Y284" s="344">
        <f t="shared" si="40"/>
        <v>600</v>
      </c>
      <c r="Z284" s="345">
        <f t="shared" si="44"/>
        <v>8400</v>
      </c>
      <c r="AA284" s="347"/>
    </row>
    <row r="285" spans="1:27" s="348" customFormat="1" ht="18.75">
      <c r="A285" s="334">
        <v>281</v>
      </c>
      <c r="B285" s="356">
        <v>689446</v>
      </c>
      <c r="C285" s="351" t="s">
        <v>1144</v>
      </c>
      <c r="D285" s="351"/>
      <c r="E285" s="351"/>
      <c r="F285" s="347">
        <v>1</v>
      </c>
      <c r="G285" s="347">
        <v>1</v>
      </c>
      <c r="H285" s="352" t="s">
        <v>845</v>
      </c>
      <c r="I285" s="358">
        <v>1000</v>
      </c>
      <c r="J285" s="354" t="s">
        <v>846</v>
      </c>
      <c r="K285" s="340">
        <v>7</v>
      </c>
      <c r="L285" s="340">
        <v>10</v>
      </c>
      <c r="M285" s="340">
        <v>19.200000000000003</v>
      </c>
      <c r="N285" s="340">
        <v>25</v>
      </c>
      <c r="O285" s="340">
        <v>0</v>
      </c>
      <c r="P285" s="341">
        <v>30</v>
      </c>
      <c r="Q285" s="344">
        <v>220</v>
      </c>
      <c r="R285" s="343">
        <f t="shared" si="36"/>
        <v>6600</v>
      </c>
      <c r="S285" s="344">
        <f t="shared" si="37"/>
        <v>9</v>
      </c>
      <c r="T285" s="345">
        <f t="shared" si="41"/>
        <v>1980</v>
      </c>
      <c r="U285" s="344">
        <f t="shared" si="38"/>
        <v>9</v>
      </c>
      <c r="V285" s="345">
        <f t="shared" si="42"/>
        <v>1980</v>
      </c>
      <c r="W285" s="344">
        <f t="shared" si="39"/>
        <v>9</v>
      </c>
      <c r="X285" s="346">
        <f t="shared" si="43"/>
        <v>1980</v>
      </c>
      <c r="Y285" s="344">
        <f t="shared" si="40"/>
        <v>3</v>
      </c>
      <c r="Z285" s="345">
        <f t="shared" si="44"/>
        <v>660</v>
      </c>
      <c r="AA285" s="347"/>
    </row>
    <row r="286" spans="1:27" s="348" customFormat="1" ht="18.75">
      <c r="A286" s="349">
        <v>282</v>
      </c>
      <c r="B286" s="359">
        <v>104190</v>
      </c>
      <c r="C286" s="351" t="s">
        <v>1145</v>
      </c>
      <c r="D286" s="351"/>
      <c r="E286" s="351"/>
      <c r="F286" s="347">
        <v>1</v>
      </c>
      <c r="G286" s="347">
        <v>1</v>
      </c>
      <c r="H286" s="352" t="s">
        <v>840</v>
      </c>
      <c r="I286" s="358">
        <v>50</v>
      </c>
      <c r="J286" s="354" t="s">
        <v>849</v>
      </c>
      <c r="K286" s="340">
        <v>63</v>
      </c>
      <c r="L286" s="340">
        <v>80</v>
      </c>
      <c r="M286" s="340">
        <v>114</v>
      </c>
      <c r="N286" s="340">
        <v>140</v>
      </c>
      <c r="O286" s="340">
        <v>27</v>
      </c>
      <c r="P286" s="341">
        <v>120</v>
      </c>
      <c r="Q286" s="344">
        <v>450</v>
      </c>
      <c r="R286" s="343">
        <f t="shared" si="36"/>
        <v>54000</v>
      </c>
      <c r="S286" s="344">
        <f t="shared" si="37"/>
        <v>36</v>
      </c>
      <c r="T286" s="345">
        <f t="shared" si="41"/>
        <v>16200</v>
      </c>
      <c r="U286" s="344">
        <f t="shared" si="38"/>
        <v>36</v>
      </c>
      <c r="V286" s="345">
        <f t="shared" si="42"/>
        <v>16200</v>
      </c>
      <c r="W286" s="344">
        <f t="shared" si="39"/>
        <v>36</v>
      </c>
      <c r="X286" s="346">
        <f t="shared" si="43"/>
        <v>16200</v>
      </c>
      <c r="Y286" s="344">
        <f t="shared" si="40"/>
        <v>12</v>
      </c>
      <c r="Z286" s="345">
        <f t="shared" si="44"/>
        <v>5400</v>
      </c>
      <c r="AA286" s="347"/>
    </row>
    <row r="287" spans="1:27" s="348" customFormat="1" ht="18.75">
      <c r="A287" s="334">
        <v>283</v>
      </c>
      <c r="B287" s="359"/>
      <c r="C287" s="351" t="s">
        <v>1146</v>
      </c>
      <c r="D287" s="351"/>
      <c r="E287" s="351"/>
      <c r="F287" s="347">
        <v>1</v>
      </c>
      <c r="G287" s="347">
        <v>1</v>
      </c>
      <c r="H287" s="352" t="s">
        <v>840</v>
      </c>
      <c r="I287" s="358">
        <v>1</v>
      </c>
      <c r="J287" s="354" t="s">
        <v>849</v>
      </c>
      <c r="K287" s="340">
        <v>22</v>
      </c>
      <c r="L287" s="340">
        <v>220</v>
      </c>
      <c r="M287" s="340">
        <v>420</v>
      </c>
      <c r="N287" s="340">
        <v>620</v>
      </c>
      <c r="O287" s="340">
        <v>120</v>
      </c>
      <c r="P287" s="341">
        <v>500</v>
      </c>
      <c r="Q287" s="344">
        <v>15</v>
      </c>
      <c r="R287" s="343">
        <f t="shared" si="36"/>
        <v>7500</v>
      </c>
      <c r="S287" s="344">
        <f t="shared" si="37"/>
        <v>150</v>
      </c>
      <c r="T287" s="345">
        <f t="shared" si="41"/>
        <v>2250</v>
      </c>
      <c r="U287" s="344">
        <f t="shared" si="38"/>
        <v>150</v>
      </c>
      <c r="V287" s="345">
        <f t="shared" si="42"/>
        <v>2250</v>
      </c>
      <c r="W287" s="344">
        <f t="shared" si="39"/>
        <v>150</v>
      </c>
      <c r="X287" s="346">
        <f t="shared" si="43"/>
        <v>2250</v>
      </c>
      <c r="Y287" s="344">
        <f t="shared" si="40"/>
        <v>50</v>
      </c>
      <c r="Z287" s="345">
        <f t="shared" si="44"/>
        <v>750</v>
      </c>
      <c r="AA287" s="347"/>
    </row>
    <row r="288" spans="1:27" s="348" customFormat="1" ht="18.75">
      <c r="A288" s="349">
        <v>284</v>
      </c>
      <c r="B288" s="356">
        <v>570853</v>
      </c>
      <c r="C288" s="351" t="s">
        <v>1147</v>
      </c>
      <c r="D288" s="351"/>
      <c r="E288" s="351"/>
      <c r="F288" s="347">
        <v>1</v>
      </c>
      <c r="G288" s="347">
        <v>1</v>
      </c>
      <c r="H288" s="352" t="s">
        <v>859</v>
      </c>
      <c r="I288" s="358">
        <v>1</v>
      </c>
      <c r="J288" s="354" t="s">
        <v>293</v>
      </c>
      <c r="K288" s="340">
        <v>2117</v>
      </c>
      <c r="L288" s="340">
        <v>1920</v>
      </c>
      <c r="M288" s="340">
        <v>2131.1999999999998</v>
      </c>
      <c r="N288" s="340">
        <v>2200</v>
      </c>
      <c r="O288" s="340">
        <v>24</v>
      </c>
      <c r="P288" s="341">
        <v>2200</v>
      </c>
      <c r="Q288" s="344">
        <v>21.399999999999981</v>
      </c>
      <c r="R288" s="343">
        <f t="shared" si="36"/>
        <v>47079.999999999956</v>
      </c>
      <c r="S288" s="344">
        <f t="shared" si="37"/>
        <v>660</v>
      </c>
      <c r="T288" s="345">
        <f t="shared" si="41"/>
        <v>14123.999999999987</v>
      </c>
      <c r="U288" s="344">
        <f t="shared" si="38"/>
        <v>660</v>
      </c>
      <c r="V288" s="345">
        <f t="shared" si="42"/>
        <v>14123.999999999987</v>
      </c>
      <c r="W288" s="344">
        <f t="shared" si="39"/>
        <v>660</v>
      </c>
      <c r="X288" s="346">
        <f t="shared" si="43"/>
        <v>14123.999999999987</v>
      </c>
      <c r="Y288" s="344">
        <f t="shared" si="40"/>
        <v>220</v>
      </c>
      <c r="Z288" s="345">
        <f t="shared" si="44"/>
        <v>4707.9999999999955</v>
      </c>
      <c r="AA288" s="347"/>
    </row>
    <row r="289" spans="1:27" s="348" customFormat="1" ht="18.75">
      <c r="A289" s="349">
        <v>285</v>
      </c>
      <c r="B289" s="356"/>
      <c r="C289" s="357" t="s">
        <v>1148</v>
      </c>
      <c r="D289" s="357"/>
      <c r="E289" s="357"/>
      <c r="F289" s="347">
        <v>2</v>
      </c>
      <c r="G289" s="347">
        <v>1</v>
      </c>
      <c r="H289" s="352" t="s">
        <v>845</v>
      </c>
      <c r="I289" s="358">
        <v>140</v>
      </c>
      <c r="J289" s="354" t="s">
        <v>846</v>
      </c>
      <c r="K289" s="340">
        <v>4</v>
      </c>
      <c r="L289" s="340">
        <v>2</v>
      </c>
      <c r="M289" s="340">
        <v>4.8000000000000007</v>
      </c>
      <c r="N289" s="340">
        <v>5</v>
      </c>
      <c r="O289" s="340">
        <v>0</v>
      </c>
      <c r="P289" s="341">
        <v>10</v>
      </c>
      <c r="Q289" s="344">
        <v>1231.57</v>
      </c>
      <c r="R289" s="343">
        <f t="shared" si="36"/>
        <v>12315.699999999999</v>
      </c>
      <c r="S289" s="344">
        <f t="shared" si="37"/>
        <v>3</v>
      </c>
      <c r="T289" s="345">
        <f t="shared" si="41"/>
        <v>3694.71</v>
      </c>
      <c r="U289" s="344">
        <f t="shared" si="38"/>
        <v>3</v>
      </c>
      <c r="V289" s="345">
        <f t="shared" si="42"/>
        <v>3694.71</v>
      </c>
      <c r="W289" s="344">
        <f t="shared" si="39"/>
        <v>3</v>
      </c>
      <c r="X289" s="346">
        <f t="shared" si="43"/>
        <v>3694.71</v>
      </c>
      <c r="Y289" s="344">
        <f t="shared" si="40"/>
        <v>1</v>
      </c>
      <c r="Z289" s="345">
        <f t="shared" si="44"/>
        <v>1231.57</v>
      </c>
      <c r="AA289" s="347"/>
    </row>
    <row r="290" spans="1:27" s="348" customFormat="1" ht="18.75">
      <c r="A290" s="334">
        <v>286</v>
      </c>
      <c r="B290" s="356">
        <v>715967</v>
      </c>
      <c r="C290" s="351" t="s">
        <v>1149</v>
      </c>
      <c r="D290" s="351"/>
      <c r="E290" s="351"/>
      <c r="F290" s="347">
        <v>1</v>
      </c>
      <c r="G290" s="347">
        <v>2</v>
      </c>
      <c r="H290" s="352" t="s">
        <v>840</v>
      </c>
      <c r="I290" s="358">
        <v>1</v>
      </c>
      <c r="J290" s="354" t="s">
        <v>841</v>
      </c>
      <c r="K290" s="340">
        <v>2480</v>
      </c>
      <c r="L290" s="340">
        <v>3314</v>
      </c>
      <c r="M290" s="340">
        <v>2850</v>
      </c>
      <c r="N290" s="340">
        <v>3200</v>
      </c>
      <c r="O290" s="340">
        <v>251</v>
      </c>
      <c r="P290" s="341">
        <v>3000</v>
      </c>
      <c r="Q290" s="344">
        <v>182.75999999999991</v>
      </c>
      <c r="R290" s="343">
        <f t="shared" si="36"/>
        <v>548279.99999999977</v>
      </c>
      <c r="S290" s="344">
        <f t="shared" si="37"/>
        <v>900</v>
      </c>
      <c r="T290" s="345">
        <f t="shared" si="41"/>
        <v>164483.99999999991</v>
      </c>
      <c r="U290" s="344">
        <f t="shared" si="38"/>
        <v>900</v>
      </c>
      <c r="V290" s="345">
        <f t="shared" si="42"/>
        <v>164483.99999999991</v>
      </c>
      <c r="W290" s="344">
        <f t="shared" si="39"/>
        <v>900</v>
      </c>
      <c r="X290" s="346">
        <f t="shared" si="43"/>
        <v>164483.99999999991</v>
      </c>
      <c r="Y290" s="344">
        <f t="shared" si="40"/>
        <v>300</v>
      </c>
      <c r="Z290" s="345">
        <f t="shared" si="44"/>
        <v>54827.999999999971</v>
      </c>
      <c r="AA290" s="347"/>
    </row>
    <row r="291" spans="1:27" s="391" customFormat="1" ht="18.75">
      <c r="A291" s="334">
        <v>287</v>
      </c>
      <c r="B291" s="386"/>
      <c r="C291" s="288" t="s">
        <v>1150</v>
      </c>
      <c r="D291" s="288"/>
      <c r="E291" s="288"/>
      <c r="F291" s="406">
        <v>2</v>
      </c>
      <c r="G291" s="406">
        <v>1</v>
      </c>
      <c r="H291" s="388" t="s">
        <v>875</v>
      </c>
      <c r="I291" s="389">
        <v>40</v>
      </c>
      <c r="J291" s="350" t="s">
        <v>846</v>
      </c>
      <c r="K291" s="389">
        <v>0</v>
      </c>
      <c r="L291" s="389">
        <v>0</v>
      </c>
      <c r="M291" s="389">
        <v>0</v>
      </c>
      <c r="N291" s="389">
        <v>100</v>
      </c>
      <c r="O291" s="389">
        <v>0</v>
      </c>
      <c r="P291" s="389">
        <v>100</v>
      </c>
      <c r="Q291" s="389">
        <v>406.6</v>
      </c>
      <c r="R291" s="343">
        <f t="shared" si="36"/>
        <v>40660</v>
      </c>
      <c r="S291" s="344">
        <f t="shared" si="37"/>
        <v>30</v>
      </c>
      <c r="T291" s="345">
        <f t="shared" si="41"/>
        <v>12198</v>
      </c>
      <c r="U291" s="344">
        <f t="shared" si="38"/>
        <v>30</v>
      </c>
      <c r="V291" s="345">
        <f t="shared" si="42"/>
        <v>12198</v>
      </c>
      <c r="W291" s="344">
        <f t="shared" si="39"/>
        <v>30</v>
      </c>
      <c r="X291" s="346">
        <f t="shared" si="43"/>
        <v>12198</v>
      </c>
      <c r="Y291" s="344">
        <f t="shared" si="40"/>
        <v>10</v>
      </c>
      <c r="Z291" s="345">
        <f t="shared" si="44"/>
        <v>4066</v>
      </c>
      <c r="AA291" s="387"/>
    </row>
    <row r="292" spans="1:27" s="348" customFormat="1" ht="18.75">
      <c r="A292" s="349">
        <v>288</v>
      </c>
      <c r="B292" s="356">
        <v>676213</v>
      </c>
      <c r="C292" s="357" t="s">
        <v>1151</v>
      </c>
      <c r="D292" s="357"/>
      <c r="E292" s="357"/>
      <c r="F292" s="347">
        <v>1</v>
      </c>
      <c r="G292" s="347">
        <v>1</v>
      </c>
      <c r="H292" s="352" t="s">
        <v>845</v>
      </c>
      <c r="I292" s="358">
        <v>28</v>
      </c>
      <c r="J292" s="354" t="s">
        <v>846</v>
      </c>
      <c r="K292" s="340">
        <v>488</v>
      </c>
      <c r="L292" s="340">
        <v>293</v>
      </c>
      <c r="M292" s="340">
        <v>258</v>
      </c>
      <c r="N292" s="340">
        <v>260</v>
      </c>
      <c r="O292" s="340">
        <v>65</v>
      </c>
      <c r="P292" s="341">
        <v>300</v>
      </c>
      <c r="Q292" s="344">
        <v>89.88</v>
      </c>
      <c r="R292" s="343">
        <f t="shared" si="36"/>
        <v>26964</v>
      </c>
      <c r="S292" s="344">
        <f t="shared" si="37"/>
        <v>90</v>
      </c>
      <c r="T292" s="345">
        <f t="shared" si="41"/>
        <v>8089.2</v>
      </c>
      <c r="U292" s="344">
        <f t="shared" si="38"/>
        <v>90</v>
      </c>
      <c r="V292" s="345">
        <f t="shared" si="42"/>
        <v>8089.2</v>
      </c>
      <c r="W292" s="344">
        <f t="shared" si="39"/>
        <v>90</v>
      </c>
      <c r="X292" s="346">
        <f t="shared" si="43"/>
        <v>8089.2</v>
      </c>
      <c r="Y292" s="344">
        <f t="shared" si="40"/>
        <v>30</v>
      </c>
      <c r="Z292" s="345">
        <f t="shared" si="44"/>
        <v>2696.3999999999996</v>
      </c>
      <c r="AA292" s="347"/>
    </row>
    <row r="293" spans="1:27" s="348" customFormat="1" ht="18.75">
      <c r="A293" s="334">
        <v>289</v>
      </c>
      <c r="B293" s="356"/>
      <c r="C293" s="357" t="s">
        <v>1152</v>
      </c>
      <c r="D293" s="357"/>
      <c r="E293" s="357"/>
      <c r="F293" s="347">
        <v>1</v>
      </c>
      <c r="G293" s="347">
        <v>1</v>
      </c>
      <c r="H293" s="352" t="s">
        <v>840</v>
      </c>
      <c r="I293" s="358">
        <v>1</v>
      </c>
      <c r="J293" s="354" t="s">
        <v>849</v>
      </c>
      <c r="K293" s="340">
        <v>0</v>
      </c>
      <c r="L293" s="340">
        <v>1800</v>
      </c>
      <c r="M293" s="340">
        <v>3360</v>
      </c>
      <c r="N293" s="340">
        <v>4000</v>
      </c>
      <c r="O293" s="340">
        <v>0</v>
      </c>
      <c r="P293" s="341">
        <v>4000</v>
      </c>
      <c r="Q293" s="344">
        <v>6.5</v>
      </c>
      <c r="R293" s="343">
        <f t="shared" si="36"/>
        <v>26000</v>
      </c>
      <c r="S293" s="344">
        <f t="shared" si="37"/>
        <v>1200</v>
      </c>
      <c r="T293" s="345">
        <f t="shared" si="41"/>
        <v>7800</v>
      </c>
      <c r="U293" s="344">
        <f t="shared" si="38"/>
        <v>1200</v>
      </c>
      <c r="V293" s="345">
        <f t="shared" si="42"/>
        <v>7800</v>
      </c>
      <c r="W293" s="344">
        <f t="shared" si="39"/>
        <v>1200</v>
      </c>
      <c r="X293" s="346">
        <f t="shared" si="43"/>
        <v>7800</v>
      </c>
      <c r="Y293" s="344">
        <f t="shared" si="40"/>
        <v>400</v>
      </c>
      <c r="Z293" s="345">
        <f t="shared" si="44"/>
        <v>2600</v>
      </c>
      <c r="AA293" s="347"/>
    </row>
    <row r="294" spans="1:27" s="348" customFormat="1" ht="18.75">
      <c r="A294" s="349">
        <v>290</v>
      </c>
      <c r="B294" s="356"/>
      <c r="C294" s="357" t="s">
        <v>1153</v>
      </c>
      <c r="D294" s="357"/>
      <c r="E294" s="357"/>
      <c r="F294" s="347">
        <v>1</v>
      </c>
      <c r="G294" s="347">
        <v>1</v>
      </c>
      <c r="H294" s="352" t="s">
        <v>845</v>
      </c>
      <c r="I294" s="358">
        <v>100</v>
      </c>
      <c r="J294" s="354" t="s">
        <v>846</v>
      </c>
      <c r="K294" s="340">
        <v>0</v>
      </c>
      <c r="L294" s="340">
        <v>13</v>
      </c>
      <c r="M294" s="340">
        <v>50</v>
      </c>
      <c r="N294" s="340">
        <v>70</v>
      </c>
      <c r="O294" s="340">
        <v>0</v>
      </c>
      <c r="P294" s="341">
        <v>70</v>
      </c>
      <c r="Q294" s="344">
        <v>130</v>
      </c>
      <c r="R294" s="343">
        <f t="shared" si="36"/>
        <v>9100</v>
      </c>
      <c r="S294" s="344">
        <f t="shared" si="37"/>
        <v>21</v>
      </c>
      <c r="T294" s="345">
        <f t="shared" si="41"/>
        <v>2730</v>
      </c>
      <c r="U294" s="344">
        <f t="shared" si="38"/>
        <v>21</v>
      </c>
      <c r="V294" s="345">
        <f t="shared" si="42"/>
        <v>2730</v>
      </c>
      <c r="W294" s="344">
        <f t="shared" si="39"/>
        <v>21</v>
      </c>
      <c r="X294" s="346">
        <f t="shared" si="43"/>
        <v>2730</v>
      </c>
      <c r="Y294" s="344">
        <f t="shared" si="40"/>
        <v>7</v>
      </c>
      <c r="Z294" s="345">
        <f t="shared" si="44"/>
        <v>910</v>
      </c>
      <c r="AA294" s="347"/>
    </row>
    <row r="295" spans="1:27" s="348" customFormat="1" ht="18.75">
      <c r="A295" s="349">
        <v>291</v>
      </c>
      <c r="B295" s="356"/>
      <c r="C295" s="357" t="s">
        <v>1154</v>
      </c>
      <c r="D295" s="357"/>
      <c r="E295" s="357"/>
      <c r="F295" s="347">
        <v>1</v>
      </c>
      <c r="G295" s="347">
        <v>1</v>
      </c>
      <c r="H295" s="352" t="s">
        <v>879</v>
      </c>
      <c r="I295" s="358">
        <v>1</v>
      </c>
      <c r="J295" s="354" t="s">
        <v>293</v>
      </c>
      <c r="K295" s="340">
        <v>219</v>
      </c>
      <c r="L295" s="340">
        <v>300</v>
      </c>
      <c r="M295" s="340">
        <v>600</v>
      </c>
      <c r="N295" s="340">
        <v>760</v>
      </c>
      <c r="O295" s="340">
        <v>400</v>
      </c>
      <c r="P295" s="341">
        <v>400</v>
      </c>
      <c r="Q295" s="344">
        <v>45</v>
      </c>
      <c r="R295" s="343">
        <f t="shared" si="36"/>
        <v>18000</v>
      </c>
      <c r="S295" s="344">
        <f t="shared" si="37"/>
        <v>120</v>
      </c>
      <c r="T295" s="345">
        <f t="shared" si="41"/>
        <v>5400</v>
      </c>
      <c r="U295" s="344">
        <f t="shared" si="38"/>
        <v>120</v>
      </c>
      <c r="V295" s="345">
        <f t="shared" si="42"/>
        <v>5400</v>
      </c>
      <c r="W295" s="344">
        <f t="shared" si="39"/>
        <v>120</v>
      </c>
      <c r="X295" s="346">
        <f t="shared" si="43"/>
        <v>5400</v>
      </c>
      <c r="Y295" s="344">
        <f t="shared" si="40"/>
        <v>40</v>
      </c>
      <c r="Z295" s="345">
        <f t="shared" si="44"/>
        <v>1800</v>
      </c>
      <c r="AA295" s="347"/>
    </row>
    <row r="296" spans="1:27" s="348" customFormat="1" ht="18.75">
      <c r="A296" s="334">
        <v>292</v>
      </c>
      <c r="B296" s="356"/>
      <c r="C296" s="357" t="s">
        <v>1155</v>
      </c>
      <c r="D296" s="357"/>
      <c r="E296" s="357"/>
      <c r="F296" s="347">
        <v>1</v>
      </c>
      <c r="G296" s="347">
        <v>1</v>
      </c>
      <c r="H296" s="352" t="s">
        <v>845</v>
      </c>
      <c r="I296" s="358">
        <v>28</v>
      </c>
      <c r="J296" s="354" t="s">
        <v>846</v>
      </c>
      <c r="K296" s="340">
        <v>22</v>
      </c>
      <c r="L296" s="340">
        <v>23</v>
      </c>
      <c r="M296" s="340">
        <v>60</v>
      </c>
      <c r="N296" s="340">
        <v>75</v>
      </c>
      <c r="O296" s="340">
        <v>0</v>
      </c>
      <c r="P296" s="341">
        <v>80</v>
      </c>
      <c r="Q296" s="344">
        <v>730</v>
      </c>
      <c r="R296" s="343">
        <f t="shared" si="36"/>
        <v>58400</v>
      </c>
      <c r="S296" s="344">
        <f t="shared" si="37"/>
        <v>24</v>
      </c>
      <c r="T296" s="345">
        <f t="shared" si="41"/>
        <v>17520</v>
      </c>
      <c r="U296" s="344">
        <f t="shared" si="38"/>
        <v>24</v>
      </c>
      <c r="V296" s="345">
        <f t="shared" si="42"/>
        <v>17520</v>
      </c>
      <c r="W296" s="344">
        <f t="shared" si="39"/>
        <v>24</v>
      </c>
      <c r="X296" s="346">
        <f t="shared" si="43"/>
        <v>17520</v>
      </c>
      <c r="Y296" s="344">
        <f t="shared" si="40"/>
        <v>8</v>
      </c>
      <c r="Z296" s="345">
        <f t="shared" si="44"/>
        <v>5840</v>
      </c>
      <c r="AA296" s="347"/>
    </row>
    <row r="297" spans="1:27" s="348" customFormat="1" ht="18.75">
      <c r="A297" s="334">
        <v>293</v>
      </c>
      <c r="B297" s="356"/>
      <c r="C297" s="357" t="s">
        <v>1156</v>
      </c>
      <c r="D297" s="357"/>
      <c r="E297" s="357"/>
      <c r="F297" s="347">
        <v>1</v>
      </c>
      <c r="G297" s="347">
        <v>1</v>
      </c>
      <c r="H297" s="352" t="s">
        <v>845</v>
      </c>
      <c r="I297" s="358">
        <v>30</v>
      </c>
      <c r="J297" s="354" t="s">
        <v>846</v>
      </c>
      <c r="K297" s="340">
        <v>110</v>
      </c>
      <c r="L297" s="340">
        <v>310</v>
      </c>
      <c r="M297" s="340">
        <v>354</v>
      </c>
      <c r="N297" s="340">
        <v>400</v>
      </c>
      <c r="O297" s="340">
        <v>0</v>
      </c>
      <c r="P297" s="341">
        <v>400</v>
      </c>
      <c r="Q297" s="344">
        <v>350</v>
      </c>
      <c r="R297" s="343">
        <f t="shared" si="36"/>
        <v>140000</v>
      </c>
      <c r="S297" s="344">
        <f t="shared" si="37"/>
        <v>120</v>
      </c>
      <c r="T297" s="345">
        <f t="shared" si="41"/>
        <v>42000</v>
      </c>
      <c r="U297" s="344">
        <f t="shared" si="38"/>
        <v>120</v>
      </c>
      <c r="V297" s="345">
        <f t="shared" si="42"/>
        <v>42000</v>
      </c>
      <c r="W297" s="344">
        <f t="shared" si="39"/>
        <v>120</v>
      </c>
      <c r="X297" s="346">
        <f t="shared" si="43"/>
        <v>42000</v>
      </c>
      <c r="Y297" s="344">
        <f t="shared" si="40"/>
        <v>40</v>
      </c>
      <c r="Z297" s="345">
        <f t="shared" si="44"/>
        <v>14000</v>
      </c>
      <c r="AA297" s="347"/>
    </row>
    <row r="298" spans="1:27" s="348" customFormat="1" ht="18.75">
      <c r="A298" s="349">
        <v>294</v>
      </c>
      <c r="B298" s="356">
        <v>671677</v>
      </c>
      <c r="C298" s="351" t="s">
        <v>1157</v>
      </c>
      <c r="D298" s="351"/>
      <c r="E298" s="351"/>
      <c r="F298" s="347">
        <v>1</v>
      </c>
      <c r="G298" s="347">
        <v>1</v>
      </c>
      <c r="H298" s="352" t="s">
        <v>845</v>
      </c>
      <c r="I298" s="358">
        <v>1000</v>
      </c>
      <c r="J298" s="354" t="s">
        <v>846</v>
      </c>
      <c r="K298" s="340">
        <v>182</v>
      </c>
      <c r="L298" s="340">
        <v>260</v>
      </c>
      <c r="M298" s="340">
        <v>314.39999999999998</v>
      </c>
      <c r="N298" s="340">
        <v>320</v>
      </c>
      <c r="O298" s="340">
        <v>46</v>
      </c>
      <c r="P298" s="341">
        <v>300</v>
      </c>
      <c r="Q298" s="344">
        <v>190</v>
      </c>
      <c r="R298" s="343">
        <f t="shared" si="36"/>
        <v>57000</v>
      </c>
      <c r="S298" s="344">
        <f t="shared" si="37"/>
        <v>90</v>
      </c>
      <c r="T298" s="345">
        <f t="shared" si="41"/>
        <v>17100</v>
      </c>
      <c r="U298" s="344">
        <f t="shared" si="38"/>
        <v>90</v>
      </c>
      <c r="V298" s="345">
        <f t="shared" si="42"/>
        <v>17100</v>
      </c>
      <c r="W298" s="344">
        <f t="shared" si="39"/>
        <v>90</v>
      </c>
      <c r="X298" s="346">
        <f t="shared" si="43"/>
        <v>17100</v>
      </c>
      <c r="Y298" s="344">
        <f t="shared" si="40"/>
        <v>30</v>
      </c>
      <c r="Z298" s="345">
        <f t="shared" si="44"/>
        <v>5700</v>
      </c>
      <c r="AA298" s="347"/>
    </row>
    <row r="299" spans="1:27" s="348" customFormat="1" ht="18.75">
      <c r="A299" s="334">
        <v>295</v>
      </c>
      <c r="B299" s="356">
        <v>770813</v>
      </c>
      <c r="C299" s="351" t="s">
        <v>1158</v>
      </c>
      <c r="D299" s="351"/>
      <c r="E299" s="351"/>
      <c r="F299" s="347">
        <v>1</v>
      </c>
      <c r="G299" s="347">
        <v>1</v>
      </c>
      <c r="H299" s="352" t="s">
        <v>879</v>
      </c>
      <c r="I299" s="358">
        <v>1</v>
      </c>
      <c r="J299" s="354" t="s">
        <v>293</v>
      </c>
      <c r="K299" s="340">
        <v>3164</v>
      </c>
      <c r="L299" s="340">
        <v>2000</v>
      </c>
      <c r="M299" s="340">
        <v>2004</v>
      </c>
      <c r="N299" s="340">
        <v>2100</v>
      </c>
      <c r="O299" s="340">
        <v>280</v>
      </c>
      <c r="P299" s="341">
        <v>2000</v>
      </c>
      <c r="Q299" s="344">
        <v>11.770000000000001</v>
      </c>
      <c r="R299" s="343">
        <f t="shared" si="36"/>
        <v>23540.000000000004</v>
      </c>
      <c r="S299" s="344">
        <f t="shared" si="37"/>
        <v>600</v>
      </c>
      <c r="T299" s="345">
        <f t="shared" si="41"/>
        <v>7062.0000000000009</v>
      </c>
      <c r="U299" s="344">
        <f t="shared" si="38"/>
        <v>600</v>
      </c>
      <c r="V299" s="345">
        <f t="shared" si="42"/>
        <v>7062.0000000000009</v>
      </c>
      <c r="W299" s="344">
        <f t="shared" si="39"/>
        <v>600</v>
      </c>
      <c r="X299" s="346">
        <f t="shared" si="43"/>
        <v>7062.0000000000009</v>
      </c>
      <c r="Y299" s="344">
        <f t="shared" si="40"/>
        <v>200</v>
      </c>
      <c r="Z299" s="345">
        <f t="shared" si="44"/>
        <v>2354.0000000000005</v>
      </c>
      <c r="AA299" s="347"/>
    </row>
    <row r="300" spans="1:27" s="348" customFormat="1" ht="18.75">
      <c r="A300" s="349">
        <v>296</v>
      </c>
      <c r="B300" s="356"/>
      <c r="C300" s="351" t="s">
        <v>1159</v>
      </c>
      <c r="D300" s="351"/>
      <c r="E300" s="351"/>
      <c r="F300" s="347">
        <v>1</v>
      </c>
      <c r="G300" s="347">
        <v>1</v>
      </c>
      <c r="H300" s="352" t="s">
        <v>879</v>
      </c>
      <c r="I300" s="358">
        <v>1</v>
      </c>
      <c r="J300" s="354" t="s">
        <v>293</v>
      </c>
      <c r="K300" s="340">
        <v>219</v>
      </c>
      <c r="L300" s="340">
        <v>528</v>
      </c>
      <c r="M300" s="340">
        <v>312</v>
      </c>
      <c r="N300" s="340">
        <v>450</v>
      </c>
      <c r="O300" s="340">
        <v>0</v>
      </c>
      <c r="P300" s="341">
        <v>600</v>
      </c>
      <c r="Q300" s="344">
        <v>64.2</v>
      </c>
      <c r="R300" s="343">
        <f t="shared" si="36"/>
        <v>38520</v>
      </c>
      <c r="S300" s="344">
        <f t="shared" si="37"/>
        <v>180</v>
      </c>
      <c r="T300" s="345">
        <f t="shared" si="41"/>
        <v>11556</v>
      </c>
      <c r="U300" s="344">
        <f t="shared" si="38"/>
        <v>180</v>
      </c>
      <c r="V300" s="345">
        <f t="shared" si="42"/>
        <v>11556</v>
      </c>
      <c r="W300" s="344">
        <f t="shared" si="39"/>
        <v>180</v>
      </c>
      <c r="X300" s="346">
        <f t="shared" si="43"/>
        <v>11556</v>
      </c>
      <c r="Y300" s="344">
        <f t="shared" si="40"/>
        <v>60</v>
      </c>
      <c r="Z300" s="345">
        <f t="shared" si="44"/>
        <v>3852</v>
      </c>
      <c r="AA300" s="347"/>
    </row>
    <row r="301" spans="1:27" s="348" customFormat="1" ht="18.75">
      <c r="A301" s="349">
        <v>297</v>
      </c>
      <c r="B301" s="356">
        <v>521028</v>
      </c>
      <c r="C301" s="351" t="s">
        <v>1160</v>
      </c>
      <c r="D301" s="351"/>
      <c r="E301" s="351"/>
      <c r="F301" s="347">
        <v>1</v>
      </c>
      <c r="G301" s="347">
        <v>1</v>
      </c>
      <c r="H301" s="352" t="s">
        <v>950</v>
      </c>
      <c r="I301" s="358">
        <v>1</v>
      </c>
      <c r="J301" s="354" t="s">
        <v>356</v>
      </c>
      <c r="K301" s="340">
        <v>1558</v>
      </c>
      <c r="L301" s="340">
        <v>1660</v>
      </c>
      <c r="M301" s="340">
        <v>2222.3999999999996</v>
      </c>
      <c r="N301" s="340">
        <v>2400</v>
      </c>
      <c r="O301" s="340">
        <v>504</v>
      </c>
      <c r="P301" s="341">
        <v>2000</v>
      </c>
      <c r="Q301" s="344">
        <v>21.8</v>
      </c>
      <c r="R301" s="343">
        <f t="shared" si="36"/>
        <v>43600</v>
      </c>
      <c r="S301" s="344">
        <f t="shared" si="37"/>
        <v>600</v>
      </c>
      <c r="T301" s="345">
        <f t="shared" si="41"/>
        <v>13080</v>
      </c>
      <c r="U301" s="344">
        <f t="shared" si="38"/>
        <v>600</v>
      </c>
      <c r="V301" s="345">
        <f t="shared" si="42"/>
        <v>13080</v>
      </c>
      <c r="W301" s="344">
        <f t="shared" si="39"/>
        <v>600</v>
      </c>
      <c r="X301" s="346">
        <f t="shared" si="43"/>
        <v>13080</v>
      </c>
      <c r="Y301" s="344">
        <f t="shared" si="40"/>
        <v>200</v>
      </c>
      <c r="Z301" s="345">
        <f t="shared" si="44"/>
        <v>4360</v>
      </c>
      <c r="AA301" s="347"/>
    </row>
    <row r="302" spans="1:27" s="348" customFormat="1" ht="18.75">
      <c r="A302" s="334">
        <v>298</v>
      </c>
      <c r="B302" s="356"/>
      <c r="C302" s="351" t="s">
        <v>1161</v>
      </c>
      <c r="D302" s="351"/>
      <c r="E302" s="351"/>
      <c r="F302" s="347">
        <v>1</v>
      </c>
      <c r="G302" s="347">
        <v>1</v>
      </c>
      <c r="H302" s="352" t="s">
        <v>835</v>
      </c>
      <c r="I302" s="358">
        <v>1</v>
      </c>
      <c r="J302" s="354" t="s">
        <v>290</v>
      </c>
      <c r="K302" s="340">
        <v>17182</v>
      </c>
      <c r="L302" s="340">
        <v>16240</v>
      </c>
      <c r="M302" s="340">
        <v>20904</v>
      </c>
      <c r="N302" s="340">
        <v>21800</v>
      </c>
      <c r="O302" s="340">
        <v>0</v>
      </c>
      <c r="P302" s="341">
        <v>22000</v>
      </c>
      <c r="Q302" s="344">
        <v>22.5</v>
      </c>
      <c r="R302" s="343">
        <f t="shared" si="36"/>
        <v>495000</v>
      </c>
      <c r="S302" s="344">
        <f t="shared" si="37"/>
        <v>6600</v>
      </c>
      <c r="T302" s="345">
        <f t="shared" si="41"/>
        <v>148500</v>
      </c>
      <c r="U302" s="344">
        <f t="shared" si="38"/>
        <v>6600</v>
      </c>
      <c r="V302" s="345">
        <f t="shared" si="42"/>
        <v>148500</v>
      </c>
      <c r="W302" s="344">
        <f t="shared" si="39"/>
        <v>6600</v>
      </c>
      <c r="X302" s="346">
        <f t="shared" si="43"/>
        <v>148500</v>
      </c>
      <c r="Y302" s="344">
        <f t="shared" si="40"/>
        <v>2200</v>
      </c>
      <c r="Z302" s="345">
        <f t="shared" si="44"/>
        <v>49500</v>
      </c>
      <c r="AA302" s="347"/>
    </row>
    <row r="303" spans="1:27" s="348" customFormat="1" ht="18.75">
      <c r="A303" s="334">
        <v>299</v>
      </c>
      <c r="B303" s="356">
        <v>571376</v>
      </c>
      <c r="C303" s="351" t="s">
        <v>1162</v>
      </c>
      <c r="D303" s="351"/>
      <c r="E303" s="351"/>
      <c r="F303" s="347">
        <v>1</v>
      </c>
      <c r="G303" s="347">
        <v>1</v>
      </c>
      <c r="H303" s="352" t="s">
        <v>840</v>
      </c>
      <c r="I303" s="358">
        <v>1</v>
      </c>
      <c r="J303" s="354" t="s">
        <v>849</v>
      </c>
      <c r="K303" s="340">
        <v>68</v>
      </c>
      <c r="L303" s="340">
        <v>15</v>
      </c>
      <c r="M303" s="340">
        <v>0</v>
      </c>
      <c r="N303" s="340">
        <v>20</v>
      </c>
      <c r="O303" s="340">
        <v>0</v>
      </c>
      <c r="P303" s="341">
        <v>20</v>
      </c>
      <c r="Q303" s="344">
        <v>203</v>
      </c>
      <c r="R303" s="343">
        <f t="shared" si="36"/>
        <v>4060</v>
      </c>
      <c r="S303" s="344">
        <f t="shared" si="37"/>
        <v>6</v>
      </c>
      <c r="T303" s="345">
        <f t="shared" si="41"/>
        <v>1218</v>
      </c>
      <c r="U303" s="344">
        <f t="shared" si="38"/>
        <v>6</v>
      </c>
      <c r="V303" s="345">
        <f t="shared" si="42"/>
        <v>1218</v>
      </c>
      <c r="W303" s="344">
        <f t="shared" si="39"/>
        <v>6</v>
      </c>
      <c r="X303" s="346">
        <f t="shared" si="43"/>
        <v>1218</v>
      </c>
      <c r="Y303" s="344">
        <f t="shared" si="40"/>
        <v>2</v>
      </c>
      <c r="Z303" s="345">
        <f t="shared" si="44"/>
        <v>406</v>
      </c>
      <c r="AA303" s="347"/>
    </row>
    <row r="304" spans="1:27" s="348" customFormat="1" ht="18.75">
      <c r="A304" s="349">
        <v>300</v>
      </c>
      <c r="B304" s="356">
        <v>659853</v>
      </c>
      <c r="C304" s="357" t="s">
        <v>1163</v>
      </c>
      <c r="D304" s="357"/>
      <c r="E304" s="357"/>
      <c r="F304" s="347">
        <v>1</v>
      </c>
      <c r="G304" s="347">
        <v>1</v>
      </c>
      <c r="H304" s="352" t="s">
        <v>845</v>
      </c>
      <c r="I304" s="358">
        <v>100</v>
      </c>
      <c r="J304" s="354" t="s">
        <v>846</v>
      </c>
      <c r="K304" s="340">
        <v>0</v>
      </c>
      <c r="L304" s="340">
        <v>60</v>
      </c>
      <c r="M304" s="340">
        <v>88.800000000000011</v>
      </c>
      <c r="N304" s="340">
        <v>100</v>
      </c>
      <c r="O304" s="340">
        <v>16</v>
      </c>
      <c r="P304" s="341">
        <v>90</v>
      </c>
      <c r="Q304" s="344">
        <v>95</v>
      </c>
      <c r="R304" s="343">
        <f t="shared" si="36"/>
        <v>8550</v>
      </c>
      <c r="S304" s="344">
        <f t="shared" si="37"/>
        <v>27</v>
      </c>
      <c r="T304" s="345">
        <f t="shared" si="41"/>
        <v>2565</v>
      </c>
      <c r="U304" s="344">
        <f t="shared" si="38"/>
        <v>27</v>
      </c>
      <c r="V304" s="345">
        <f t="shared" si="42"/>
        <v>2565</v>
      </c>
      <c r="W304" s="344">
        <f t="shared" si="39"/>
        <v>27</v>
      </c>
      <c r="X304" s="346">
        <f t="shared" si="43"/>
        <v>2565</v>
      </c>
      <c r="Y304" s="344">
        <f t="shared" si="40"/>
        <v>9</v>
      </c>
      <c r="Z304" s="345">
        <f t="shared" si="44"/>
        <v>855</v>
      </c>
      <c r="AA304" s="347"/>
    </row>
    <row r="305" spans="1:27" s="348" customFormat="1" ht="18.75">
      <c r="A305" s="334">
        <v>301</v>
      </c>
      <c r="B305" s="407">
        <v>659807</v>
      </c>
      <c r="C305" s="351" t="s">
        <v>1164</v>
      </c>
      <c r="D305" s="351"/>
      <c r="E305" s="351"/>
      <c r="F305" s="347">
        <v>1</v>
      </c>
      <c r="G305" s="347">
        <v>1</v>
      </c>
      <c r="H305" s="352" t="s">
        <v>840</v>
      </c>
      <c r="I305" s="358">
        <v>1</v>
      </c>
      <c r="J305" s="354" t="s">
        <v>849</v>
      </c>
      <c r="K305" s="340">
        <v>208</v>
      </c>
      <c r="L305" s="340">
        <v>210</v>
      </c>
      <c r="M305" s="340">
        <v>420</v>
      </c>
      <c r="N305" s="340">
        <v>450</v>
      </c>
      <c r="O305" s="340">
        <v>50</v>
      </c>
      <c r="P305" s="341">
        <v>400</v>
      </c>
      <c r="Q305" s="344">
        <v>20</v>
      </c>
      <c r="R305" s="343">
        <f t="shared" si="36"/>
        <v>8000</v>
      </c>
      <c r="S305" s="344">
        <f t="shared" si="37"/>
        <v>120</v>
      </c>
      <c r="T305" s="345">
        <f t="shared" si="41"/>
        <v>2400</v>
      </c>
      <c r="U305" s="344">
        <f t="shared" si="38"/>
        <v>120</v>
      </c>
      <c r="V305" s="345">
        <f t="shared" si="42"/>
        <v>2400</v>
      </c>
      <c r="W305" s="344">
        <f t="shared" si="39"/>
        <v>120</v>
      </c>
      <c r="X305" s="346">
        <f t="shared" si="43"/>
        <v>2400</v>
      </c>
      <c r="Y305" s="344">
        <f t="shared" si="40"/>
        <v>40</v>
      </c>
      <c r="Z305" s="345">
        <f t="shared" si="44"/>
        <v>800</v>
      </c>
      <c r="AA305" s="347"/>
    </row>
    <row r="306" spans="1:27" s="348" customFormat="1" ht="18.75">
      <c r="A306" s="349">
        <v>302</v>
      </c>
      <c r="B306" s="408">
        <v>339530</v>
      </c>
      <c r="C306" s="351" t="s">
        <v>1165</v>
      </c>
      <c r="D306" s="351"/>
      <c r="E306" s="351"/>
      <c r="F306" s="347">
        <v>1</v>
      </c>
      <c r="G306" s="347">
        <v>2</v>
      </c>
      <c r="H306" s="352" t="s">
        <v>845</v>
      </c>
      <c r="I306" s="358">
        <v>60</v>
      </c>
      <c r="J306" s="354" t="s">
        <v>846</v>
      </c>
      <c r="K306" s="340">
        <v>150</v>
      </c>
      <c r="L306" s="340">
        <v>104</v>
      </c>
      <c r="M306" s="340">
        <v>109.19999999999999</v>
      </c>
      <c r="N306" s="340">
        <v>100</v>
      </c>
      <c r="O306" s="340">
        <v>0</v>
      </c>
      <c r="P306" s="341">
        <v>150</v>
      </c>
      <c r="Q306" s="344">
        <v>279.17703296703297</v>
      </c>
      <c r="R306" s="343">
        <f t="shared" si="36"/>
        <v>41876.554945054944</v>
      </c>
      <c r="S306" s="344">
        <f t="shared" si="37"/>
        <v>45</v>
      </c>
      <c r="T306" s="345">
        <f t="shared" si="41"/>
        <v>12562.966483516484</v>
      </c>
      <c r="U306" s="344">
        <f t="shared" si="38"/>
        <v>45</v>
      </c>
      <c r="V306" s="345">
        <f t="shared" si="42"/>
        <v>12562.966483516484</v>
      </c>
      <c r="W306" s="344">
        <f t="shared" si="39"/>
        <v>45</v>
      </c>
      <c r="X306" s="346">
        <f t="shared" si="43"/>
        <v>12562.966483516484</v>
      </c>
      <c r="Y306" s="344">
        <f t="shared" si="40"/>
        <v>15</v>
      </c>
      <c r="Z306" s="345">
        <f t="shared" si="44"/>
        <v>4187.655494505495</v>
      </c>
      <c r="AA306" s="347"/>
    </row>
    <row r="307" spans="1:27" s="348" customFormat="1" ht="18.75">
      <c r="A307" s="349">
        <v>303</v>
      </c>
      <c r="B307" s="356">
        <v>770464</v>
      </c>
      <c r="C307" s="361" t="s">
        <v>1166</v>
      </c>
      <c r="D307" s="351"/>
      <c r="E307" s="351"/>
      <c r="F307" s="347">
        <v>1</v>
      </c>
      <c r="G307" s="347">
        <v>2</v>
      </c>
      <c r="H307" s="352" t="s">
        <v>845</v>
      </c>
      <c r="I307" s="358">
        <v>60</v>
      </c>
      <c r="J307" s="354" t="s">
        <v>846</v>
      </c>
      <c r="K307" s="340">
        <v>335</v>
      </c>
      <c r="L307" s="340">
        <v>292</v>
      </c>
      <c r="M307" s="340">
        <v>178.8</v>
      </c>
      <c r="N307" s="340">
        <v>200</v>
      </c>
      <c r="O307" s="340">
        <v>0</v>
      </c>
      <c r="P307" s="341">
        <v>250</v>
      </c>
      <c r="Q307" s="344">
        <v>490.56000000000006</v>
      </c>
      <c r="R307" s="343">
        <f t="shared" si="36"/>
        <v>122640.00000000001</v>
      </c>
      <c r="S307" s="344">
        <f t="shared" si="37"/>
        <v>75</v>
      </c>
      <c r="T307" s="345">
        <f t="shared" si="41"/>
        <v>36792.000000000007</v>
      </c>
      <c r="U307" s="344">
        <f t="shared" si="38"/>
        <v>75</v>
      </c>
      <c r="V307" s="345">
        <f t="shared" si="42"/>
        <v>36792.000000000007</v>
      </c>
      <c r="W307" s="344">
        <f t="shared" si="39"/>
        <v>75</v>
      </c>
      <c r="X307" s="346">
        <f t="shared" si="43"/>
        <v>36792.000000000007</v>
      </c>
      <c r="Y307" s="344">
        <f t="shared" si="40"/>
        <v>25</v>
      </c>
      <c r="Z307" s="345">
        <f t="shared" si="44"/>
        <v>12264.000000000002</v>
      </c>
      <c r="AA307" s="347"/>
    </row>
    <row r="308" spans="1:27" s="348" customFormat="1" ht="18.75">
      <c r="A308" s="334">
        <v>304</v>
      </c>
      <c r="B308" s="359">
        <v>520592</v>
      </c>
      <c r="C308" s="351" t="s">
        <v>1167</v>
      </c>
      <c r="D308" s="351"/>
      <c r="E308" s="351"/>
      <c r="F308" s="347">
        <v>1</v>
      </c>
      <c r="G308" s="347">
        <v>1</v>
      </c>
      <c r="H308" s="352" t="s">
        <v>840</v>
      </c>
      <c r="I308" s="358">
        <v>10</v>
      </c>
      <c r="J308" s="354" t="s">
        <v>849</v>
      </c>
      <c r="K308" s="340">
        <v>148</v>
      </c>
      <c r="L308" s="340">
        <v>220</v>
      </c>
      <c r="M308" s="340">
        <v>120</v>
      </c>
      <c r="N308" s="340">
        <v>200</v>
      </c>
      <c r="O308" s="340">
        <v>10</v>
      </c>
      <c r="P308" s="341">
        <v>200</v>
      </c>
      <c r="Q308" s="344">
        <v>567.1</v>
      </c>
      <c r="R308" s="343">
        <f t="shared" si="36"/>
        <v>113420</v>
      </c>
      <c r="S308" s="344">
        <f t="shared" si="37"/>
        <v>60</v>
      </c>
      <c r="T308" s="345">
        <f t="shared" si="41"/>
        <v>34026</v>
      </c>
      <c r="U308" s="344">
        <f t="shared" si="38"/>
        <v>60</v>
      </c>
      <c r="V308" s="345">
        <f t="shared" si="42"/>
        <v>34026</v>
      </c>
      <c r="W308" s="344">
        <f t="shared" si="39"/>
        <v>60</v>
      </c>
      <c r="X308" s="346">
        <f t="shared" si="43"/>
        <v>34026</v>
      </c>
      <c r="Y308" s="344">
        <f t="shared" si="40"/>
        <v>20</v>
      </c>
      <c r="Z308" s="345">
        <f t="shared" si="44"/>
        <v>11342</v>
      </c>
      <c r="AA308" s="347"/>
    </row>
    <row r="309" spans="1:27" s="348" customFormat="1" ht="18.75">
      <c r="A309" s="334">
        <v>305</v>
      </c>
      <c r="B309" s="356">
        <v>572182</v>
      </c>
      <c r="C309" s="357" t="s">
        <v>1168</v>
      </c>
      <c r="D309" s="357"/>
      <c r="E309" s="357"/>
      <c r="F309" s="347">
        <v>2</v>
      </c>
      <c r="G309" s="347">
        <v>1</v>
      </c>
      <c r="H309" s="352" t="s">
        <v>875</v>
      </c>
      <c r="I309" s="358">
        <v>100</v>
      </c>
      <c r="J309" s="354" t="s">
        <v>846</v>
      </c>
      <c r="K309" s="340">
        <v>34</v>
      </c>
      <c r="L309" s="340">
        <v>57</v>
      </c>
      <c r="M309" s="340">
        <v>49.199999999999996</v>
      </c>
      <c r="N309" s="340">
        <v>60</v>
      </c>
      <c r="O309" s="340">
        <v>31</v>
      </c>
      <c r="P309" s="341">
        <v>50</v>
      </c>
      <c r="Q309" s="344">
        <v>95</v>
      </c>
      <c r="R309" s="343">
        <f t="shared" si="36"/>
        <v>4750</v>
      </c>
      <c r="S309" s="344">
        <f t="shared" si="37"/>
        <v>15</v>
      </c>
      <c r="T309" s="345">
        <f t="shared" si="41"/>
        <v>1425</v>
      </c>
      <c r="U309" s="344">
        <f t="shared" si="38"/>
        <v>15</v>
      </c>
      <c r="V309" s="345">
        <f t="shared" si="42"/>
        <v>1425</v>
      </c>
      <c r="W309" s="344">
        <f t="shared" si="39"/>
        <v>15</v>
      </c>
      <c r="X309" s="346">
        <f t="shared" si="43"/>
        <v>1425</v>
      </c>
      <c r="Y309" s="344">
        <f t="shared" si="40"/>
        <v>5</v>
      </c>
      <c r="Z309" s="345">
        <f t="shared" si="44"/>
        <v>475</v>
      </c>
      <c r="AA309" s="347"/>
    </row>
    <row r="310" spans="1:27" s="348" customFormat="1" ht="18.75">
      <c r="A310" s="349">
        <v>306</v>
      </c>
      <c r="B310" s="356">
        <v>411270</v>
      </c>
      <c r="C310" s="351" t="s">
        <v>1169</v>
      </c>
      <c r="D310" s="351"/>
      <c r="E310" s="351"/>
      <c r="F310" s="347">
        <v>1</v>
      </c>
      <c r="G310" s="347">
        <v>1</v>
      </c>
      <c r="H310" s="352" t="s">
        <v>840</v>
      </c>
      <c r="I310" s="358">
        <v>1</v>
      </c>
      <c r="J310" s="354" t="s">
        <v>849</v>
      </c>
      <c r="K310" s="340">
        <v>82</v>
      </c>
      <c r="L310" s="340">
        <v>60</v>
      </c>
      <c r="M310" s="340">
        <v>126</v>
      </c>
      <c r="N310" s="340">
        <v>135</v>
      </c>
      <c r="O310" s="340">
        <v>25</v>
      </c>
      <c r="P310" s="341">
        <v>120</v>
      </c>
      <c r="Q310" s="344">
        <v>150</v>
      </c>
      <c r="R310" s="343">
        <f t="shared" si="36"/>
        <v>18000</v>
      </c>
      <c r="S310" s="344">
        <f t="shared" si="37"/>
        <v>36</v>
      </c>
      <c r="T310" s="345">
        <f t="shared" si="41"/>
        <v>5400</v>
      </c>
      <c r="U310" s="344">
        <f t="shared" si="38"/>
        <v>36</v>
      </c>
      <c r="V310" s="345">
        <f t="shared" si="42"/>
        <v>5400</v>
      </c>
      <c r="W310" s="344">
        <f t="shared" si="39"/>
        <v>36</v>
      </c>
      <c r="X310" s="346">
        <f t="shared" si="43"/>
        <v>5400</v>
      </c>
      <c r="Y310" s="344">
        <f t="shared" si="40"/>
        <v>12</v>
      </c>
      <c r="Z310" s="345">
        <f t="shared" si="44"/>
        <v>1800</v>
      </c>
      <c r="AA310" s="347"/>
    </row>
    <row r="311" spans="1:27" s="348" customFormat="1" ht="18.75">
      <c r="A311" s="334">
        <v>307</v>
      </c>
      <c r="B311" s="356">
        <v>392208</v>
      </c>
      <c r="C311" s="351" t="s">
        <v>1170</v>
      </c>
      <c r="D311" s="351"/>
      <c r="E311" s="351"/>
      <c r="F311" s="347">
        <v>1</v>
      </c>
      <c r="G311" s="347">
        <v>1</v>
      </c>
      <c r="H311" s="352" t="s">
        <v>840</v>
      </c>
      <c r="I311" s="358">
        <v>1</v>
      </c>
      <c r="J311" s="354" t="s">
        <v>841</v>
      </c>
      <c r="K311" s="340">
        <v>437</v>
      </c>
      <c r="L311" s="340">
        <v>920</v>
      </c>
      <c r="M311" s="340">
        <v>912</v>
      </c>
      <c r="N311" s="340">
        <v>1200</v>
      </c>
      <c r="O311" s="340">
        <v>100</v>
      </c>
      <c r="P311" s="341">
        <v>1100</v>
      </c>
      <c r="Q311" s="344">
        <v>42.8</v>
      </c>
      <c r="R311" s="343">
        <f t="shared" si="36"/>
        <v>47080</v>
      </c>
      <c r="S311" s="344">
        <f t="shared" si="37"/>
        <v>330</v>
      </c>
      <c r="T311" s="345">
        <f t="shared" si="41"/>
        <v>14123.999999999998</v>
      </c>
      <c r="U311" s="344">
        <f t="shared" si="38"/>
        <v>330</v>
      </c>
      <c r="V311" s="345">
        <f t="shared" si="42"/>
        <v>14123.999999999998</v>
      </c>
      <c r="W311" s="344">
        <f t="shared" si="39"/>
        <v>330</v>
      </c>
      <c r="X311" s="346">
        <f t="shared" si="43"/>
        <v>14123.999999999998</v>
      </c>
      <c r="Y311" s="344">
        <f t="shared" si="40"/>
        <v>110</v>
      </c>
      <c r="Z311" s="345">
        <f t="shared" si="44"/>
        <v>4708</v>
      </c>
      <c r="AA311" s="347"/>
    </row>
    <row r="312" spans="1:27" s="348" customFormat="1" ht="18.75">
      <c r="A312" s="349">
        <v>308</v>
      </c>
      <c r="B312" s="356">
        <v>392745</v>
      </c>
      <c r="C312" s="351" t="s">
        <v>1171</v>
      </c>
      <c r="D312" s="351"/>
      <c r="E312" s="351"/>
      <c r="F312" s="347">
        <v>1</v>
      </c>
      <c r="G312" s="347">
        <v>1</v>
      </c>
      <c r="H312" s="352" t="s">
        <v>845</v>
      </c>
      <c r="I312" s="358">
        <v>100</v>
      </c>
      <c r="J312" s="354" t="s">
        <v>846</v>
      </c>
      <c r="K312" s="340">
        <v>10</v>
      </c>
      <c r="L312" s="340">
        <v>8</v>
      </c>
      <c r="M312" s="340">
        <v>12</v>
      </c>
      <c r="N312" s="340">
        <v>12</v>
      </c>
      <c r="O312" s="340">
        <v>5</v>
      </c>
      <c r="P312" s="341">
        <v>15</v>
      </c>
      <c r="Q312" s="344">
        <v>280</v>
      </c>
      <c r="R312" s="343">
        <f t="shared" si="36"/>
        <v>4200</v>
      </c>
      <c r="S312" s="344">
        <v>5</v>
      </c>
      <c r="T312" s="345">
        <f t="shared" si="41"/>
        <v>1400</v>
      </c>
      <c r="U312" s="344">
        <v>5</v>
      </c>
      <c r="V312" s="345">
        <f t="shared" si="42"/>
        <v>1400</v>
      </c>
      <c r="W312" s="344">
        <v>4</v>
      </c>
      <c r="X312" s="346">
        <f t="shared" si="43"/>
        <v>1120</v>
      </c>
      <c r="Y312" s="344">
        <v>1</v>
      </c>
      <c r="Z312" s="345">
        <f t="shared" si="44"/>
        <v>280</v>
      </c>
      <c r="AA312" s="347"/>
    </row>
    <row r="313" spans="1:27" s="348" customFormat="1" ht="18.75">
      <c r="A313" s="349">
        <v>309</v>
      </c>
      <c r="B313" s="362"/>
      <c r="C313" s="351" t="s">
        <v>1172</v>
      </c>
      <c r="D313" s="351"/>
      <c r="E313" s="351"/>
      <c r="F313" s="347">
        <v>1</v>
      </c>
      <c r="G313" s="347">
        <v>1</v>
      </c>
      <c r="H313" s="352" t="s">
        <v>845</v>
      </c>
      <c r="I313" s="358">
        <v>250</v>
      </c>
      <c r="J313" s="354" t="s">
        <v>846</v>
      </c>
      <c r="K313" s="340">
        <v>5</v>
      </c>
      <c r="L313" s="340">
        <v>5</v>
      </c>
      <c r="M313" s="340">
        <v>1.2000000000000002</v>
      </c>
      <c r="N313" s="340">
        <v>5</v>
      </c>
      <c r="O313" s="340">
        <v>4</v>
      </c>
      <c r="P313" s="341">
        <v>2</v>
      </c>
      <c r="Q313" s="344">
        <v>149</v>
      </c>
      <c r="R313" s="343">
        <f t="shared" si="36"/>
        <v>298</v>
      </c>
      <c r="S313" s="344">
        <v>2</v>
      </c>
      <c r="T313" s="345">
        <f t="shared" si="41"/>
        <v>298</v>
      </c>
      <c r="U313" s="344">
        <v>0</v>
      </c>
      <c r="V313" s="345">
        <f t="shared" si="42"/>
        <v>0</v>
      </c>
      <c r="W313" s="344">
        <v>0</v>
      </c>
      <c r="X313" s="346">
        <f t="shared" si="43"/>
        <v>0</v>
      </c>
      <c r="Y313" s="344">
        <v>0</v>
      </c>
      <c r="Z313" s="345">
        <f t="shared" si="44"/>
        <v>0</v>
      </c>
      <c r="AA313" s="347"/>
    </row>
    <row r="314" spans="1:27" s="348" customFormat="1" ht="18.75">
      <c r="A314" s="334">
        <v>310</v>
      </c>
      <c r="B314" s="359">
        <v>622087</v>
      </c>
      <c r="C314" s="351" t="s">
        <v>1173</v>
      </c>
      <c r="D314" s="351"/>
      <c r="E314" s="351"/>
      <c r="F314" s="347">
        <v>1</v>
      </c>
      <c r="G314" s="347">
        <v>1</v>
      </c>
      <c r="H314" s="352" t="s">
        <v>845</v>
      </c>
      <c r="I314" s="358">
        <v>500</v>
      </c>
      <c r="J314" s="354" t="s">
        <v>846</v>
      </c>
      <c r="K314" s="340">
        <v>51</v>
      </c>
      <c r="L314" s="340">
        <v>51</v>
      </c>
      <c r="M314" s="340">
        <v>64.800000000000011</v>
      </c>
      <c r="N314" s="340">
        <v>70</v>
      </c>
      <c r="O314" s="340">
        <v>1</v>
      </c>
      <c r="P314" s="341">
        <v>80</v>
      </c>
      <c r="Q314" s="344">
        <v>468.05555555555554</v>
      </c>
      <c r="R314" s="343">
        <f t="shared" si="36"/>
        <v>37444.444444444445</v>
      </c>
      <c r="S314" s="344">
        <f t="shared" si="37"/>
        <v>24</v>
      </c>
      <c r="T314" s="345">
        <f t="shared" si="41"/>
        <v>11233.333333333332</v>
      </c>
      <c r="U314" s="344">
        <f t="shared" si="38"/>
        <v>24</v>
      </c>
      <c r="V314" s="345">
        <f t="shared" si="42"/>
        <v>11233.333333333332</v>
      </c>
      <c r="W314" s="344">
        <f t="shared" si="39"/>
        <v>24</v>
      </c>
      <c r="X314" s="346">
        <f t="shared" si="43"/>
        <v>11233.333333333332</v>
      </c>
      <c r="Y314" s="344">
        <f t="shared" si="40"/>
        <v>8</v>
      </c>
      <c r="Z314" s="345">
        <f t="shared" si="44"/>
        <v>3744.4444444444443</v>
      </c>
      <c r="AA314" s="347"/>
    </row>
    <row r="315" spans="1:27" s="348" customFormat="1" ht="18.75">
      <c r="A315" s="334">
        <v>311</v>
      </c>
      <c r="B315" s="359"/>
      <c r="C315" s="351" t="s">
        <v>1174</v>
      </c>
      <c r="D315" s="351"/>
      <c r="E315" s="351"/>
      <c r="F315" s="347">
        <v>1</v>
      </c>
      <c r="G315" s="347">
        <v>1</v>
      </c>
      <c r="H315" s="352" t="s">
        <v>845</v>
      </c>
      <c r="I315" s="358">
        <v>1000</v>
      </c>
      <c r="J315" s="354" t="s">
        <v>846</v>
      </c>
      <c r="K315" s="340">
        <v>0</v>
      </c>
      <c r="L315" s="340">
        <v>0</v>
      </c>
      <c r="M315" s="340">
        <v>3.5999999999999996</v>
      </c>
      <c r="N315" s="340">
        <v>5</v>
      </c>
      <c r="O315" s="340">
        <v>1</v>
      </c>
      <c r="P315" s="341">
        <v>5</v>
      </c>
      <c r="Q315" s="344">
        <v>850</v>
      </c>
      <c r="R315" s="343">
        <f t="shared" si="36"/>
        <v>4250</v>
      </c>
      <c r="S315" s="344">
        <v>2</v>
      </c>
      <c r="T315" s="345">
        <f t="shared" si="41"/>
        <v>1700</v>
      </c>
      <c r="U315" s="344">
        <v>2</v>
      </c>
      <c r="V315" s="345">
        <f t="shared" si="42"/>
        <v>1700</v>
      </c>
      <c r="W315" s="344">
        <v>1</v>
      </c>
      <c r="X315" s="346">
        <f t="shared" si="43"/>
        <v>850</v>
      </c>
      <c r="Y315" s="344">
        <v>0</v>
      </c>
      <c r="Z315" s="345">
        <f t="shared" si="44"/>
        <v>0</v>
      </c>
      <c r="AA315" s="347"/>
    </row>
    <row r="316" spans="1:27" s="348" customFormat="1" ht="18.75">
      <c r="A316" s="349">
        <v>312</v>
      </c>
      <c r="B316" s="356">
        <v>399344</v>
      </c>
      <c r="C316" s="351" t="s">
        <v>1175</v>
      </c>
      <c r="D316" s="351"/>
      <c r="E316" s="351"/>
      <c r="F316" s="347">
        <v>1</v>
      </c>
      <c r="G316" s="347">
        <v>1</v>
      </c>
      <c r="H316" s="352" t="s">
        <v>879</v>
      </c>
      <c r="I316" s="358">
        <v>1</v>
      </c>
      <c r="J316" s="354" t="s">
        <v>293</v>
      </c>
      <c r="K316" s="340">
        <v>118</v>
      </c>
      <c r="L316" s="340">
        <v>96</v>
      </c>
      <c r="M316" s="340">
        <v>86.4</v>
      </c>
      <c r="N316" s="340">
        <v>90</v>
      </c>
      <c r="O316" s="340">
        <v>48</v>
      </c>
      <c r="P316" s="341">
        <v>60</v>
      </c>
      <c r="Q316" s="344">
        <v>31</v>
      </c>
      <c r="R316" s="343">
        <f t="shared" si="36"/>
        <v>1860</v>
      </c>
      <c r="S316" s="344">
        <f t="shared" si="37"/>
        <v>18</v>
      </c>
      <c r="T316" s="345">
        <f t="shared" si="41"/>
        <v>558</v>
      </c>
      <c r="U316" s="344">
        <f t="shared" si="38"/>
        <v>18</v>
      </c>
      <c r="V316" s="345">
        <f t="shared" si="42"/>
        <v>558</v>
      </c>
      <c r="W316" s="344">
        <f t="shared" si="39"/>
        <v>18</v>
      </c>
      <c r="X316" s="346">
        <f t="shared" si="43"/>
        <v>558</v>
      </c>
      <c r="Y316" s="344">
        <f t="shared" si="40"/>
        <v>6</v>
      </c>
      <c r="Z316" s="345">
        <f t="shared" si="44"/>
        <v>186</v>
      </c>
      <c r="AA316" s="347"/>
    </row>
    <row r="317" spans="1:27" s="348" customFormat="1" ht="18.75">
      <c r="A317" s="334">
        <v>313</v>
      </c>
      <c r="B317" s="356">
        <v>761594</v>
      </c>
      <c r="C317" s="351" t="s">
        <v>1176</v>
      </c>
      <c r="D317" s="351"/>
      <c r="E317" s="351"/>
      <c r="F317" s="347">
        <v>1</v>
      </c>
      <c r="G317" s="347">
        <v>1</v>
      </c>
      <c r="H317" s="352" t="s">
        <v>845</v>
      </c>
      <c r="I317" s="358">
        <v>30</v>
      </c>
      <c r="J317" s="354" t="s">
        <v>846</v>
      </c>
      <c r="K317" s="340">
        <v>4840</v>
      </c>
      <c r="L317" s="340">
        <v>5090</v>
      </c>
      <c r="M317" s="340">
        <v>4776</v>
      </c>
      <c r="N317" s="340">
        <v>4800</v>
      </c>
      <c r="O317" s="340">
        <v>440</v>
      </c>
      <c r="P317" s="341">
        <v>4800</v>
      </c>
      <c r="Q317" s="344">
        <v>53.5</v>
      </c>
      <c r="R317" s="343">
        <f t="shared" si="36"/>
        <v>256800</v>
      </c>
      <c r="S317" s="344">
        <f t="shared" si="37"/>
        <v>1440</v>
      </c>
      <c r="T317" s="345">
        <f t="shared" si="41"/>
        <v>77040</v>
      </c>
      <c r="U317" s="344">
        <f t="shared" si="38"/>
        <v>1440</v>
      </c>
      <c r="V317" s="345">
        <f t="shared" si="42"/>
        <v>77040</v>
      </c>
      <c r="W317" s="344">
        <f t="shared" si="39"/>
        <v>1440</v>
      </c>
      <c r="X317" s="346">
        <f t="shared" si="43"/>
        <v>77040</v>
      </c>
      <c r="Y317" s="344">
        <f t="shared" si="40"/>
        <v>480</v>
      </c>
      <c r="Z317" s="345">
        <f t="shared" si="44"/>
        <v>25680</v>
      </c>
      <c r="AA317" s="347"/>
    </row>
    <row r="318" spans="1:27" s="348" customFormat="1" ht="18.75">
      <c r="A318" s="349">
        <v>314</v>
      </c>
      <c r="B318" s="356">
        <v>105426</v>
      </c>
      <c r="C318" s="351" t="s">
        <v>1177</v>
      </c>
      <c r="D318" s="351"/>
      <c r="E318" s="351"/>
      <c r="F318" s="347">
        <v>1</v>
      </c>
      <c r="G318" s="347">
        <v>1</v>
      </c>
      <c r="H318" s="352" t="s">
        <v>845</v>
      </c>
      <c r="I318" s="358">
        <v>100</v>
      </c>
      <c r="J318" s="354" t="s">
        <v>846</v>
      </c>
      <c r="K318" s="340">
        <v>59</v>
      </c>
      <c r="L318" s="340">
        <v>0</v>
      </c>
      <c r="M318" s="340">
        <v>6</v>
      </c>
      <c r="N318" s="340">
        <v>10</v>
      </c>
      <c r="O318" s="340">
        <v>10</v>
      </c>
      <c r="P318" s="341">
        <v>5</v>
      </c>
      <c r="Q318" s="344">
        <v>135</v>
      </c>
      <c r="R318" s="343">
        <f t="shared" si="36"/>
        <v>675</v>
      </c>
      <c r="S318" s="344">
        <v>2</v>
      </c>
      <c r="T318" s="345">
        <f t="shared" si="41"/>
        <v>270</v>
      </c>
      <c r="U318" s="344">
        <v>2</v>
      </c>
      <c r="V318" s="345">
        <f t="shared" si="42"/>
        <v>270</v>
      </c>
      <c r="W318" s="344">
        <v>1</v>
      </c>
      <c r="X318" s="346">
        <f t="shared" si="43"/>
        <v>135</v>
      </c>
      <c r="Y318" s="344">
        <v>0</v>
      </c>
      <c r="Z318" s="345">
        <f t="shared" si="44"/>
        <v>0</v>
      </c>
      <c r="AA318" s="347"/>
    </row>
    <row r="319" spans="1:27" s="348" customFormat="1" ht="18.75">
      <c r="A319" s="349">
        <v>315</v>
      </c>
      <c r="B319" s="356">
        <v>104721</v>
      </c>
      <c r="C319" s="351" t="s">
        <v>1178</v>
      </c>
      <c r="D319" s="351"/>
      <c r="E319" s="351"/>
      <c r="F319" s="347">
        <v>1</v>
      </c>
      <c r="G319" s="347">
        <v>1</v>
      </c>
      <c r="H319" s="352" t="s">
        <v>838</v>
      </c>
      <c r="I319" s="358">
        <v>1</v>
      </c>
      <c r="J319" s="354" t="s">
        <v>293</v>
      </c>
      <c r="K319" s="340">
        <v>55</v>
      </c>
      <c r="L319" s="340">
        <v>396</v>
      </c>
      <c r="M319" s="340">
        <v>432</v>
      </c>
      <c r="N319" s="340">
        <v>550</v>
      </c>
      <c r="O319" s="340">
        <v>0</v>
      </c>
      <c r="P319" s="341">
        <v>550</v>
      </c>
      <c r="Q319" s="344">
        <v>14.09</v>
      </c>
      <c r="R319" s="343">
        <f t="shared" si="36"/>
        <v>7749.5</v>
      </c>
      <c r="S319" s="344">
        <f t="shared" si="37"/>
        <v>165</v>
      </c>
      <c r="T319" s="345">
        <f t="shared" si="41"/>
        <v>2324.85</v>
      </c>
      <c r="U319" s="344">
        <f t="shared" si="38"/>
        <v>165</v>
      </c>
      <c r="V319" s="345">
        <f t="shared" si="42"/>
        <v>2324.85</v>
      </c>
      <c r="W319" s="344">
        <f t="shared" si="39"/>
        <v>165</v>
      </c>
      <c r="X319" s="346">
        <f t="shared" si="43"/>
        <v>2324.85</v>
      </c>
      <c r="Y319" s="344">
        <f t="shared" si="40"/>
        <v>55</v>
      </c>
      <c r="Z319" s="345">
        <f t="shared" si="44"/>
        <v>774.95</v>
      </c>
      <c r="AA319" s="347"/>
    </row>
    <row r="320" spans="1:27" s="348" customFormat="1" ht="18.75">
      <c r="A320" s="334">
        <v>316</v>
      </c>
      <c r="B320" s="356">
        <v>848096</v>
      </c>
      <c r="C320" s="351" t="s">
        <v>1179</v>
      </c>
      <c r="D320" s="351"/>
      <c r="E320" s="351"/>
      <c r="F320" s="347">
        <v>1</v>
      </c>
      <c r="G320" s="347">
        <v>1</v>
      </c>
      <c r="H320" s="352" t="s">
        <v>840</v>
      </c>
      <c r="I320" s="358">
        <v>1</v>
      </c>
      <c r="J320" s="354" t="s">
        <v>841</v>
      </c>
      <c r="K320" s="340">
        <v>5891</v>
      </c>
      <c r="L320" s="340">
        <v>4400</v>
      </c>
      <c r="M320" s="340">
        <v>8486.4000000000015</v>
      </c>
      <c r="N320" s="340">
        <v>8854.5333333333292</v>
      </c>
      <c r="O320" s="340">
        <v>1928</v>
      </c>
      <c r="P320" s="341">
        <v>7500</v>
      </c>
      <c r="Q320" s="344">
        <v>12.204242081447964</v>
      </c>
      <c r="R320" s="343">
        <f t="shared" si="36"/>
        <v>91531.815610859732</v>
      </c>
      <c r="S320" s="344">
        <f t="shared" si="37"/>
        <v>2250</v>
      </c>
      <c r="T320" s="345">
        <f t="shared" si="41"/>
        <v>27459.544683257918</v>
      </c>
      <c r="U320" s="344">
        <f t="shared" si="38"/>
        <v>2250</v>
      </c>
      <c r="V320" s="345">
        <f t="shared" si="42"/>
        <v>27459.544683257918</v>
      </c>
      <c r="W320" s="344">
        <f t="shared" si="39"/>
        <v>2250</v>
      </c>
      <c r="X320" s="346">
        <f t="shared" si="43"/>
        <v>27459.544683257918</v>
      </c>
      <c r="Y320" s="344">
        <f t="shared" si="40"/>
        <v>750</v>
      </c>
      <c r="Z320" s="345">
        <f t="shared" si="44"/>
        <v>9153.1815610859721</v>
      </c>
      <c r="AA320" s="347"/>
    </row>
    <row r="321" spans="1:27" s="348" customFormat="1" ht="18.75">
      <c r="A321" s="334">
        <v>317</v>
      </c>
      <c r="B321" s="356">
        <v>731481</v>
      </c>
      <c r="C321" s="351" t="s">
        <v>1180</v>
      </c>
      <c r="D321" s="351"/>
      <c r="E321" s="351"/>
      <c r="F321" s="347">
        <v>1</v>
      </c>
      <c r="G321" s="347">
        <v>1</v>
      </c>
      <c r="H321" s="352" t="s">
        <v>875</v>
      </c>
      <c r="I321" s="358">
        <v>100</v>
      </c>
      <c r="J321" s="354" t="s">
        <v>846</v>
      </c>
      <c r="K321" s="340">
        <v>9483</v>
      </c>
      <c r="L321" s="340">
        <v>9351</v>
      </c>
      <c r="M321" s="340">
        <v>10400.400000000001</v>
      </c>
      <c r="N321" s="340">
        <v>10600</v>
      </c>
      <c r="O321" s="340">
        <v>1045</v>
      </c>
      <c r="P321" s="341">
        <v>10000</v>
      </c>
      <c r="Q321" s="344">
        <v>52.577016268605057</v>
      </c>
      <c r="R321" s="343">
        <f t="shared" si="36"/>
        <v>525770.16268605052</v>
      </c>
      <c r="S321" s="344">
        <f t="shared" si="37"/>
        <v>3000</v>
      </c>
      <c r="T321" s="345">
        <f t="shared" si="41"/>
        <v>157731.04880581517</v>
      </c>
      <c r="U321" s="344">
        <f t="shared" si="38"/>
        <v>3000</v>
      </c>
      <c r="V321" s="345">
        <f t="shared" si="42"/>
        <v>157731.04880581517</v>
      </c>
      <c r="W321" s="344">
        <f t="shared" si="39"/>
        <v>3000</v>
      </c>
      <c r="X321" s="346">
        <f t="shared" si="43"/>
        <v>157731.04880581517</v>
      </c>
      <c r="Y321" s="344">
        <f t="shared" si="40"/>
        <v>1000</v>
      </c>
      <c r="Z321" s="345">
        <f t="shared" si="44"/>
        <v>52577.016268605053</v>
      </c>
      <c r="AA321" s="347"/>
    </row>
    <row r="322" spans="1:27" s="348" customFormat="1" ht="18.75">
      <c r="A322" s="349">
        <v>318</v>
      </c>
      <c r="B322" s="356">
        <v>853035</v>
      </c>
      <c r="C322" s="357" t="s">
        <v>1181</v>
      </c>
      <c r="D322" s="357"/>
      <c r="E322" s="357"/>
      <c r="F322" s="347">
        <v>1</v>
      </c>
      <c r="G322" s="347">
        <v>1</v>
      </c>
      <c r="H322" s="352" t="s">
        <v>840</v>
      </c>
      <c r="I322" s="358">
        <v>5</v>
      </c>
      <c r="J322" s="354" t="s">
        <v>849</v>
      </c>
      <c r="K322" s="340">
        <v>225</v>
      </c>
      <c r="L322" s="340">
        <v>48</v>
      </c>
      <c r="M322" s="340">
        <v>136.80000000000001</v>
      </c>
      <c r="N322" s="340">
        <v>140</v>
      </c>
      <c r="O322" s="340">
        <v>74</v>
      </c>
      <c r="P322" s="341">
        <v>100</v>
      </c>
      <c r="Q322" s="344">
        <v>87.739999999999981</v>
      </c>
      <c r="R322" s="343">
        <f t="shared" si="36"/>
        <v>8773.9999999999982</v>
      </c>
      <c r="S322" s="344">
        <f t="shared" si="37"/>
        <v>30</v>
      </c>
      <c r="T322" s="345">
        <f t="shared" si="41"/>
        <v>2632.1999999999994</v>
      </c>
      <c r="U322" s="344">
        <f t="shared" si="38"/>
        <v>30</v>
      </c>
      <c r="V322" s="345">
        <f t="shared" si="42"/>
        <v>2632.1999999999994</v>
      </c>
      <c r="W322" s="344">
        <f t="shared" si="39"/>
        <v>30</v>
      </c>
      <c r="X322" s="346">
        <f t="shared" si="43"/>
        <v>2632.1999999999994</v>
      </c>
      <c r="Y322" s="344">
        <f t="shared" si="40"/>
        <v>10</v>
      </c>
      <c r="Z322" s="345">
        <f t="shared" si="44"/>
        <v>877.39999999999986</v>
      </c>
      <c r="AA322" s="347"/>
    </row>
    <row r="323" spans="1:27" s="348" customFormat="1" ht="18.75">
      <c r="A323" s="334">
        <v>319</v>
      </c>
      <c r="B323" s="356">
        <v>744321</v>
      </c>
      <c r="C323" s="351" t="s">
        <v>1182</v>
      </c>
      <c r="D323" s="351"/>
      <c r="E323" s="351"/>
      <c r="F323" s="347">
        <v>1</v>
      </c>
      <c r="G323" s="347">
        <v>1</v>
      </c>
      <c r="H323" s="352" t="s">
        <v>845</v>
      </c>
      <c r="I323" s="358">
        <v>1400</v>
      </c>
      <c r="J323" s="354" t="s">
        <v>367</v>
      </c>
      <c r="K323" s="340">
        <v>291</v>
      </c>
      <c r="L323" s="340">
        <v>292</v>
      </c>
      <c r="M323" s="340">
        <v>241.20000000000002</v>
      </c>
      <c r="N323" s="340">
        <v>230</v>
      </c>
      <c r="O323" s="340">
        <v>6</v>
      </c>
      <c r="P323" s="341">
        <v>300</v>
      </c>
      <c r="Q323" s="344">
        <v>230.64676616915423</v>
      </c>
      <c r="R323" s="343">
        <f t="shared" si="36"/>
        <v>69194.029850746272</v>
      </c>
      <c r="S323" s="344">
        <f t="shared" si="37"/>
        <v>90</v>
      </c>
      <c r="T323" s="345">
        <f t="shared" si="41"/>
        <v>20758.208955223879</v>
      </c>
      <c r="U323" s="344">
        <f t="shared" si="38"/>
        <v>90</v>
      </c>
      <c r="V323" s="345">
        <f t="shared" si="42"/>
        <v>20758.208955223879</v>
      </c>
      <c r="W323" s="344">
        <f t="shared" si="39"/>
        <v>90</v>
      </c>
      <c r="X323" s="346">
        <f t="shared" si="43"/>
        <v>20758.208955223879</v>
      </c>
      <c r="Y323" s="344">
        <f t="shared" si="40"/>
        <v>30</v>
      </c>
      <c r="Z323" s="345">
        <f t="shared" si="44"/>
        <v>6919.4029850746274</v>
      </c>
      <c r="AA323" s="347"/>
    </row>
    <row r="324" spans="1:27" s="348" customFormat="1" ht="18.75">
      <c r="A324" s="349">
        <v>320</v>
      </c>
      <c r="B324" s="356">
        <v>339422</v>
      </c>
      <c r="C324" s="351" t="s">
        <v>1183</v>
      </c>
      <c r="D324" s="351"/>
      <c r="E324" s="351"/>
      <c r="F324" s="347">
        <v>1</v>
      </c>
      <c r="G324" s="347">
        <v>1</v>
      </c>
      <c r="H324" s="352" t="s">
        <v>851</v>
      </c>
      <c r="I324" s="358">
        <v>100</v>
      </c>
      <c r="J324" s="354" t="s">
        <v>852</v>
      </c>
      <c r="K324" s="340">
        <v>936</v>
      </c>
      <c r="L324" s="340">
        <v>742</v>
      </c>
      <c r="M324" s="340">
        <v>902.40000000000009</v>
      </c>
      <c r="N324" s="340">
        <v>900</v>
      </c>
      <c r="O324" s="340">
        <v>102</v>
      </c>
      <c r="P324" s="341">
        <v>900</v>
      </c>
      <c r="Q324" s="344">
        <v>160</v>
      </c>
      <c r="R324" s="343">
        <f t="shared" si="36"/>
        <v>144000</v>
      </c>
      <c r="S324" s="344">
        <f t="shared" si="37"/>
        <v>270</v>
      </c>
      <c r="T324" s="345">
        <f t="shared" si="41"/>
        <v>43200</v>
      </c>
      <c r="U324" s="344">
        <f t="shared" si="38"/>
        <v>270</v>
      </c>
      <c r="V324" s="345">
        <f t="shared" si="42"/>
        <v>43200</v>
      </c>
      <c r="W324" s="344">
        <f t="shared" si="39"/>
        <v>270</v>
      </c>
      <c r="X324" s="346">
        <f t="shared" si="43"/>
        <v>43200</v>
      </c>
      <c r="Y324" s="344">
        <f t="shared" si="40"/>
        <v>90</v>
      </c>
      <c r="Z324" s="345">
        <f t="shared" si="44"/>
        <v>14400</v>
      </c>
      <c r="AA324" s="347"/>
    </row>
    <row r="325" spans="1:27" s="348" customFormat="1" ht="18.75">
      <c r="A325" s="349">
        <v>321</v>
      </c>
      <c r="B325" s="356">
        <v>339326</v>
      </c>
      <c r="C325" s="351" t="s">
        <v>1184</v>
      </c>
      <c r="D325" s="351"/>
      <c r="E325" s="351"/>
      <c r="F325" s="347">
        <v>1</v>
      </c>
      <c r="G325" s="347">
        <v>1</v>
      </c>
      <c r="H325" s="352" t="s">
        <v>851</v>
      </c>
      <c r="I325" s="358">
        <v>100</v>
      </c>
      <c r="J325" s="354" t="s">
        <v>852</v>
      </c>
      <c r="K325" s="340">
        <v>499</v>
      </c>
      <c r="L325" s="340">
        <v>303</v>
      </c>
      <c r="M325" s="340">
        <v>312</v>
      </c>
      <c r="N325" s="340">
        <v>320</v>
      </c>
      <c r="O325" s="340">
        <v>123</v>
      </c>
      <c r="P325" s="341">
        <v>350</v>
      </c>
      <c r="Q325" s="344">
        <v>85.600000000000037</v>
      </c>
      <c r="R325" s="343">
        <f t="shared" si="36"/>
        <v>29960.000000000015</v>
      </c>
      <c r="S325" s="344">
        <f t="shared" si="37"/>
        <v>105</v>
      </c>
      <c r="T325" s="345">
        <f t="shared" si="41"/>
        <v>8988.0000000000036</v>
      </c>
      <c r="U325" s="344">
        <f t="shared" si="38"/>
        <v>105</v>
      </c>
      <c r="V325" s="345">
        <f t="shared" si="42"/>
        <v>8988.0000000000036</v>
      </c>
      <c r="W325" s="344">
        <f t="shared" si="39"/>
        <v>105</v>
      </c>
      <c r="X325" s="346">
        <f t="shared" si="43"/>
        <v>8988.0000000000036</v>
      </c>
      <c r="Y325" s="344">
        <f t="shared" si="40"/>
        <v>35</v>
      </c>
      <c r="Z325" s="345">
        <f t="shared" si="44"/>
        <v>2996.0000000000014</v>
      </c>
      <c r="AA325" s="347"/>
    </row>
    <row r="326" spans="1:27" s="348" customFormat="1" ht="18.75">
      <c r="A326" s="334">
        <v>322</v>
      </c>
      <c r="B326" s="356">
        <v>573724</v>
      </c>
      <c r="C326" s="351" t="s">
        <v>1185</v>
      </c>
      <c r="D326" s="351"/>
      <c r="E326" s="351"/>
      <c r="F326" s="347">
        <v>1</v>
      </c>
      <c r="G326" s="347">
        <v>1</v>
      </c>
      <c r="H326" s="352" t="s">
        <v>1186</v>
      </c>
      <c r="I326" s="358">
        <v>250</v>
      </c>
      <c r="J326" s="354" t="s">
        <v>846</v>
      </c>
      <c r="K326" s="340">
        <v>57</v>
      </c>
      <c r="L326" s="340">
        <v>20</v>
      </c>
      <c r="M326" s="340">
        <v>24</v>
      </c>
      <c r="N326" s="340">
        <v>25</v>
      </c>
      <c r="O326" s="340">
        <v>5</v>
      </c>
      <c r="P326" s="341">
        <v>30</v>
      </c>
      <c r="Q326" s="344">
        <v>6250</v>
      </c>
      <c r="R326" s="343">
        <f t="shared" si="36"/>
        <v>187500</v>
      </c>
      <c r="S326" s="344">
        <f t="shared" si="37"/>
        <v>9</v>
      </c>
      <c r="T326" s="345">
        <f t="shared" si="41"/>
        <v>56250</v>
      </c>
      <c r="U326" s="344">
        <f t="shared" si="38"/>
        <v>9</v>
      </c>
      <c r="V326" s="345">
        <f t="shared" si="42"/>
        <v>56250</v>
      </c>
      <c r="W326" s="344">
        <f t="shared" si="39"/>
        <v>9</v>
      </c>
      <c r="X326" s="346">
        <f t="shared" si="43"/>
        <v>56250</v>
      </c>
      <c r="Y326" s="344">
        <f t="shared" si="40"/>
        <v>3</v>
      </c>
      <c r="Z326" s="345">
        <f t="shared" si="44"/>
        <v>18750</v>
      </c>
      <c r="AA326" s="347"/>
    </row>
    <row r="327" spans="1:27" s="348" customFormat="1" ht="18.75">
      <c r="A327" s="334">
        <v>323</v>
      </c>
      <c r="B327" s="356">
        <v>660902</v>
      </c>
      <c r="C327" s="351" t="s">
        <v>1187</v>
      </c>
      <c r="D327" s="351"/>
      <c r="E327" s="351"/>
      <c r="F327" s="347">
        <v>1</v>
      </c>
      <c r="G327" s="347">
        <v>1</v>
      </c>
      <c r="H327" s="352" t="s">
        <v>1186</v>
      </c>
      <c r="I327" s="358">
        <v>10</v>
      </c>
      <c r="J327" s="354" t="s">
        <v>846</v>
      </c>
      <c r="K327" s="340">
        <v>363</v>
      </c>
      <c r="L327" s="340">
        <v>65</v>
      </c>
      <c r="M327" s="340">
        <v>48</v>
      </c>
      <c r="N327" s="340">
        <v>50</v>
      </c>
      <c r="O327" s="340">
        <v>15</v>
      </c>
      <c r="P327" s="341">
        <v>50</v>
      </c>
      <c r="Q327" s="344">
        <v>120</v>
      </c>
      <c r="R327" s="343">
        <f t="shared" si="36"/>
        <v>6000</v>
      </c>
      <c r="S327" s="344">
        <f t="shared" si="37"/>
        <v>15</v>
      </c>
      <c r="T327" s="345">
        <f t="shared" si="41"/>
        <v>1800</v>
      </c>
      <c r="U327" s="344">
        <f t="shared" si="38"/>
        <v>15</v>
      </c>
      <c r="V327" s="345">
        <f t="shared" si="42"/>
        <v>1800</v>
      </c>
      <c r="W327" s="344">
        <f t="shared" si="39"/>
        <v>15</v>
      </c>
      <c r="X327" s="346">
        <f t="shared" si="43"/>
        <v>1800</v>
      </c>
      <c r="Y327" s="344">
        <f t="shared" si="40"/>
        <v>5</v>
      </c>
      <c r="Z327" s="345">
        <f t="shared" si="44"/>
        <v>600</v>
      </c>
      <c r="AA327" s="347"/>
    </row>
    <row r="328" spans="1:27" s="348" customFormat="1" ht="18.75">
      <c r="A328" s="349">
        <v>324</v>
      </c>
      <c r="B328" s="356">
        <v>421660</v>
      </c>
      <c r="C328" s="351" t="s">
        <v>1188</v>
      </c>
      <c r="D328" s="351"/>
      <c r="E328" s="351"/>
      <c r="F328" s="347">
        <v>1</v>
      </c>
      <c r="G328" s="347">
        <v>1</v>
      </c>
      <c r="H328" s="352" t="s">
        <v>840</v>
      </c>
      <c r="I328" s="358">
        <v>1</v>
      </c>
      <c r="J328" s="354" t="s">
        <v>849</v>
      </c>
      <c r="K328" s="340">
        <v>2891</v>
      </c>
      <c r="L328" s="340">
        <v>2470</v>
      </c>
      <c r="M328" s="340">
        <v>2376</v>
      </c>
      <c r="N328" s="340">
        <v>2400</v>
      </c>
      <c r="O328" s="340">
        <v>600</v>
      </c>
      <c r="P328" s="341">
        <v>2000</v>
      </c>
      <c r="Q328" s="344">
        <v>11.545454545454545</v>
      </c>
      <c r="R328" s="343">
        <f t="shared" si="36"/>
        <v>23090.909090909088</v>
      </c>
      <c r="S328" s="344">
        <f t="shared" si="37"/>
        <v>600</v>
      </c>
      <c r="T328" s="345">
        <f t="shared" si="41"/>
        <v>6927.272727272727</v>
      </c>
      <c r="U328" s="344">
        <f t="shared" si="38"/>
        <v>600</v>
      </c>
      <c r="V328" s="345">
        <f t="shared" si="42"/>
        <v>6927.272727272727</v>
      </c>
      <c r="W328" s="344">
        <f t="shared" si="39"/>
        <v>600</v>
      </c>
      <c r="X328" s="346">
        <f t="shared" si="43"/>
        <v>6927.272727272727</v>
      </c>
      <c r="Y328" s="344">
        <f t="shared" si="40"/>
        <v>200</v>
      </c>
      <c r="Z328" s="345">
        <f t="shared" si="44"/>
        <v>2309.090909090909</v>
      </c>
      <c r="AA328" s="347"/>
    </row>
    <row r="329" spans="1:27" s="348" customFormat="1" ht="18.75">
      <c r="A329" s="334">
        <v>325</v>
      </c>
      <c r="B329" s="356">
        <v>385420</v>
      </c>
      <c r="C329" s="351" t="s">
        <v>1189</v>
      </c>
      <c r="D329" s="351"/>
      <c r="E329" s="351"/>
      <c r="F329" s="347">
        <v>1</v>
      </c>
      <c r="G329" s="347">
        <v>1</v>
      </c>
      <c r="H329" s="352" t="s">
        <v>840</v>
      </c>
      <c r="I329" s="358">
        <v>1</v>
      </c>
      <c r="J329" s="354" t="s">
        <v>841</v>
      </c>
      <c r="K329" s="340">
        <v>219</v>
      </c>
      <c r="L329" s="340">
        <v>270</v>
      </c>
      <c r="M329" s="340">
        <v>168</v>
      </c>
      <c r="N329" s="340">
        <v>200</v>
      </c>
      <c r="O329" s="340">
        <v>220</v>
      </c>
      <c r="P329" s="341">
        <v>100</v>
      </c>
      <c r="Q329" s="344">
        <v>21.228571428571428</v>
      </c>
      <c r="R329" s="343">
        <f t="shared" ref="R329:R393" si="45">P329*Q329</f>
        <v>2122.8571428571427</v>
      </c>
      <c r="S329" s="344">
        <f t="shared" ref="S329:S393" si="46">P329*0.3</f>
        <v>30</v>
      </c>
      <c r="T329" s="345">
        <f t="shared" si="41"/>
        <v>636.85714285714289</v>
      </c>
      <c r="U329" s="344">
        <f t="shared" ref="U329:U393" si="47">P329*0.3</f>
        <v>30</v>
      </c>
      <c r="V329" s="345">
        <f t="shared" si="42"/>
        <v>636.85714285714289</v>
      </c>
      <c r="W329" s="344">
        <f t="shared" ref="W329:W393" si="48">P329*0.3</f>
        <v>30</v>
      </c>
      <c r="X329" s="346">
        <f t="shared" si="43"/>
        <v>636.85714285714289</v>
      </c>
      <c r="Y329" s="344">
        <f t="shared" ref="Y329:Y393" si="49">P329*0.1</f>
        <v>10</v>
      </c>
      <c r="Z329" s="345">
        <f t="shared" si="44"/>
        <v>212.28571428571428</v>
      </c>
      <c r="AA329" s="347"/>
    </row>
    <row r="330" spans="1:27" s="348" customFormat="1" ht="18.75">
      <c r="A330" s="349">
        <v>326</v>
      </c>
      <c r="B330" s="356">
        <v>631638</v>
      </c>
      <c r="C330" s="351" t="s">
        <v>1190</v>
      </c>
      <c r="D330" s="351"/>
      <c r="E330" s="351"/>
      <c r="F330" s="347">
        <v>1</v>
      </c>
      <c r="G330" s="347">
        <v>1</v>
      </c>
      <c r="H330" s="352" t="s">
        <v>845</v>
      </c>
      <c r="I330" s="358">
        <v>500</v>
      </c>
      <c r="J330" s="354" t="s">
        <v>846</v>
      </c>
      <c r="K330" s="340">
        <v>65</v>
      </c>
      <c r="L330" s="340">
        <v>70</v>
      </c>
      <c r="M330" s="340">
        <v>79.199999999999989</v>
      </c>
      <c r="N330" s="340">
        <v>90</v>
      </c>
      <c r="O330" s="340">
        <v>34</v>
      </c>
      <c r="P330" s="341">
        <v>80</v>
      </c>
      <c r="Q330" s="344">
        <v>230</v>
      </c>
      <c r="R330" s="343">
        <f t="shared" si="45"/>
        <v>18400</v>
      </c>
      <c r="S330" s="344">
        <f t="shared" si="46"/>
        <v>24</v>
      </c>
      <c r="T330" s="345">
        <f t="shared" ref="T330:T394" si="50">S330*Q330</f>
        <v>5520</v>
      </c>
      <c r="U330" s="344">
        <f t="shared" si="47"/>
        <v>24</v>
      </c>
      <c r="V330" s="345">
        <f t="shared" ref="V330:V394" si="51">U330*Q330</f>
        <v>5520</v>
      </c>
      <c r="W330" s="344">
        <f t="shared" si="48"/>
        <v>24</v>
      </c>
      <c r="X330" s="346">
        <f t="shared" ref="X330:X394" si="52">W330*Q330</f>
        <v>5520</v>
      </c>
      <c r="Y330" s="344">
        <f t="shared" si="49"/>
        <v>8</v>
      </c>
      <c r="Z330" s="345">
        <f t="shared" ref="Z330:Z394" si="53">Y330*Q330</f>
        <v>1840</v>
      </c>
      <c r="AA330" s="347"/>
    </row>
    <row r="331" spans="1:27" s="348" customFormat="1" ht="18.75">
      <c r="A331" s="349">
        <v>327</v>
      </c>
      <c r="B331" s="356">
        <v>274703</v>
      </c>
      <c r="C331" s="357" t="s">
        <v>1191</v>
      </c>
      <c r="D331" s="357"/>
      <c r="E331" s="357"/>
      <c r="F331" s="347">
        <v>2</v>
      </c>
      <c r="G331" s="347">
        <v>1</v>
      </c>
      <c r="H331" s="352" t="s">
        <v>845</v>
      </c>
      <c r="I331" s="358">
        <v>1000</v>
      </c>
      <c r="J331" s="354" t="s">
        <v>846</v>
      </c>
      <c r="K331" s="340">
        <v>275</v>
      </c>
      <c r="L331" s="340">
        <v>221</v>
      </c>
      <c r="M331" s="340">
        <v>277.20000000000005</v>
      </c>
      <c r="N331" s="340">
        <v>280</v>
      </c>
      <c r="O331" s="340">
        <v>54</v>
      </c>
      <c r="P331" s="341">
        <v>300</v>
      </c>
      <c r="Q331" s="344">
        <v>330</v>
      </c>
      <c r="R331" s="343">
        <f t="shared" si="45"/>
        <v>99000</v>
      </c>
      <c r="S331" s="344">
        <f t="shared" si="46"/>
        <v>90</v>
      </c>
      <c r="T331" s="345">
        <f t="shared" si="50"/>
        <v>29700</v>
      </c>
      <c r="U331" s="344">
        <f t="shared" si="47"/>
        <v>90</v>
      </c>
      <c r="V331" s="345">
        <f t="shared" si="51"/>
        <v>29700</v>
      </c>
      <c r="W331" s="344">
        <f t="shared" si="48"/>
        <v>90</v>
      </c>
      <c r="X331" s="346">
        <f t="shared" si="52"/>
        <v>29700</v>
      </c>
      <c r="Y331" s="344">
        <f t="shared" si="49"/>
        <v>30</v>
      </c>
      <c r="Z331" s="345">
        <f t="shared" si="53"/>
        <v>9900</v>
      </c>
      <c r="AA331" s="347"/>
    </row>
    <row r="332" spans="1:27" s="348" customFormat="1" ht="18.75">
      <c r="A332" s="334">
        <v>328</v>
      </c>
      <c r="B332" s="356">
        <v>367977</v>
      </c>
      <c r="C332" s="351" t="s">
        <v>1192</v>
      </c>
      <c r="D332" s="351"/>
      <c r="E332" s="351"/>
      <c r="F332" s="347">
        <v>1</v>
      </c>
      <c r="G332" s="347">
        <v>1</v>
      </c>
      <c r="H332" s="352" t="s">
        <v>859</v>
      </c>
      <c r="I332" s="358">
        <v>1</v>
      </c>
      <c r="J332" s="354" t="s">
        <v>293</v>
      </c>
      <c r="K332" s="340">
        <v>34419</v>
      </c>
      <c r="L332" s="340">
        <v>25900</v>
      </c>
      <c r="M332" s="340">
        <v>23160</v>
      </c>
      <c r="N332" s="340">
        <v>24000</v>
      </c>
      <c r="O332" s="340">
        <v>2400</v>
      </c>
      <c r="P332" s="341">
        <v>24000</v>
      </c>
      <c r="Q332" s="344">
        <v>12</v>
      </c>
      <c r="R332" s="343">
        <f t="shared" si="45"/>
        <v>288000</v>
      </c>
      <c r="S332" s="344">
        <f t="shared" si="46"/>
        <v>7200</v>
      </c>
      <c r="T332" s="345">
        <f t="shared" si="50"/>
        <v>86400</v>
      </c>
      <c r="U332" s="344">
        <f t="shared" si="47"/>
        <v>7200</v>
      </c>
      <c r="V332" s="345">
        <f t="shared" si="51"/>
        <v>86400</v>
      </c>
      <c r="W332" s="344">
        <f t="shared" si="48"/>
        <v>7200</v>
      </c>
      <c r="X332" s="346">
        <f t="shared" si="52"/>
        <v>86400</v>
      </c>
      <c r="Y332" s="344">
        <f t="shared" si="49"/>
        <v>2400</v>
      </c>
      <c r="Z332" s="345">
        <f t="shared" si="53"/>
        <v>28800</v>
      </c>
      <c r="AA332" s="347"/>
    </row>
    <row r="333" spans="1:27" s="348" customFormat="1" ht="18.75">
      <c r="A333" s="334">
        <v>329</v>
      </c>
      <c r="B333" s="356">
        <v>768445</v>
      </c>
      <c r="C333" s="351" t="s">
        <v>1193</v>
      </c>
      <c r="D333" s="351"/>
      <c r="E333" s="351"/>
      <c r="F333" s="347">
        <v>1</v>
      </c>
      <c r="G333" s="347">
        <v>1</v>
      </c>
      <c r="H333" s="352" t="s">
        <v>845</v>
      </c>
      <c r="I333" s="358">
        <v>500</v>
      </c>
      <c r="J333" s="354" t="s">
        <v>846</v>
      </c>
      <c r="K333" s="340">
        <v>326</v>
      </c>
      <c r="L333" s="340">
        <v>245</v>
      </c>
      <c r="M333" s="340">
        <v>354</v>
      </c>
      <c r="N333" s="340">
        <v>350</v>
      </c>
      <c r="O333" s="340">
        <v>59</v>
      </c>
      <c r="P333" s="341">
        <v>350</v>
      </c>
      <c r="Q333" s="344">
        <v>120</v>
      </c>
      <c r="R333" s="343">
        <f t="shared" si="45"/>
        <v>42000</v>
      </c>
      <c r="S333" s="344">
        <f t="shared" si="46"/>
        <v>105</v>
      </c>
      <c r="T333" s="345">
        <f t="shared" si="50"/>
        <v>12600</v>
      </c>
      <c r="U333" s="344">
        <f t="shared" si="47"/>
        <v>105</v>
      </c>
      <c r="V333" s="345">
        <f t="shared" si="51"/>
        <v>12600</v>
      </c>
      <c r="W333" s="344">
        <f t="shared" si="48"/>
        <v>105</v>
      </c>
      <c r="X333" s="346">
        <f t="shared" si="52"/>
        <v>12600</v>
      </c>
      <c r="Y333" s="344">
        <f t="shared" si="49"/>
        <v>35</v>
      </c>
      <c r="Z333" s="345">
        <f t="shared" si="53"/>
        <v>4200</v>
      </c>
      <c r="AA333" s="347"/>
    </row>
    <row r="334" spans="1:27" s="348" customFormat="1" ht="18.75">
      <c r="A334" s="349">
        <v>330</v>
      </c>
      <c r="B334" s="356">
        <v>669547</v>
      </c>
      <c r="C334" s="351" t="s">
        <v>1194</v>
      </c>
      <c r="D334" s="351"/>
      <c r="E334" s="351"/>
      <c r="F334" s="347">
        <v>1</v>
      </c>
      <c r="G334" s="347">
        <v>1</v>
      </c>
      <c r="H334" s="352" t="s">
        <v>845</v>
      </c>
      <c r="I334" s="358">
        <v>1000</v>
      </c>
      <c r="J334" s="354" t="s">
        <v>846</v>
      </c>
      <c r="K334" s="340">
        <v>1016</v>
      </c>
      <c r="L334" s="340">
        <v>898</v>
      </c>
      <c r="M334" s="340">
        <v>1264</v>
      </c>
      <c r="N334" s="340">
        <v>1300</v>
      </c>
      <c r="O334" s="340">
        <v>20</v>
      </c>
      <c r="P334" s="341">
        <v>1300</v>
      </c>
      <c r="Q334" s="344">
        <v>380</v>
      </c>
      <c r="R334" s="343">
        <f t="shared" si="45"/>
        <v>494000</v>
      </c>
      <c r="S334" s="344">
        <f t="shared" si="46"/>
        <v>390</v>
      </c>
      <c r="T334" s="345">
        <f t="shared" si="50"/>
        <v>148200</v>
      </c>
      <c r="U334" s="344">
        <f t="shared" si="47"/>
        <v>390</v>
      </c>
      <c r="V334" s="345">
        <f t="shared" si="51"/>
        <v>148200</v>
      </c>
      <c r="W334" s="344">
        <f t="shared" si="48"/>
        <v>390</v>
      </c>
      <c r="X334" s="346">
        <f t="shared" si="52"/>
        <v>148200</v>
      </c>
      <c r="Y334" s="344">
        <f t="shared" si="49"/>
        <v>130</v>
      </c>
      <c r="Z334" s="345">
        <f t="shared" si="53"/>
        <v>49400</v>
      </c>
      <c r="AA334" s="347"/>
    </row>
    <row r="335" spans="1:27" s="348" customFormat="1" ht="18.75">
      <c r="A335" s="334">
        <v>331</v>
      </c>
      <c r="B335" s="356">
        <v>660735</v>
      </c>
      <c r="C335" s="357" t="s">
        <v>1195</v>
      </c>
      <c r="D335" s="357"/>
      <c r="E335" s="357"/>
      <c r="F335" s="347">
        <v>2</v>
      </c>
      <c r="G335" s="347">
        <v>1</v>
      </c>
      <c r="H335" s="352" t="s">
        <v>840</v>
      </c>
      <c r="I335" s="358">
        <v>1</v>
      </c>
      <c r="J335" s="354" t="s">
        <v>849</v>
      </c>
      <c r="K335" s="340">
        <v>742</v>
      </c>
      <c r="L335" s="340">
        <v>600</v>
      </c>
      <c r="M335" s="340">
        <v>84</v>
      </c>
      <c r="N335" s="340">
        <v>100</v>
      </c>
      <c r="O335" s="340">
        <v>1180</v>
      </c>
      <c r="P335" s="341">
        <v>0</v>
      </c>
      <c r="Q335" s="344">
        <v>4.4000000000000004</v>
      </c>
      <c r="R335" s="343">
        <f t="shared" si="45"/>
        <v>0</v>
      </c>
      <c r="S335" s="344">
        <f t="shared" si="46"/>
        <v>0</v>
      </c>
      <c r="T335" s="345">
        <f t="shared" si="50"/>
        <v>0</v>
      </c>
      <c r="U335" s="344">
        <f t="shared" si="47"/>
        <v>0</v>
      </c>
      <c r="V335" s="345">
        <f t="shared" si="51"/>
        <v>0</v>
      </c>
      <c r="W335" s="344">
        <f t="shared" si="48"/>
        <v>0</v>
      </c>
      <c r="X335" s="346">
        <f t="shared" si="52"/>
        <v>0</v>
      </c>
      <c r="Y335" s="344">
        <f t="shared" si="49"/>
        <v>0</v>
      </c>
      <c r="Z335" s="345">
        <f t="shared" si="53"/>
        <v>0</v>
      </c>
      <c r="AA335" s="347"/>
    </row>
    <row r="336" spans="1:27" s="348" customFormat="1" ht="18.75">
      <c r="A336" s="349">
        <v>332</v>
      </c>
      <c r="B336" s="356"/>
      <c r="C336" s="357" t="s">
        <v>1196</v>
      </c>
      <c r="D336" s="357"/>
      <c r="E336" s="357"/>
      <c r="F336" s="347">
        <v>1</v>
      </c>
      <c r="G336" s="347">
        <v>1</v>
      </c>
      <c r="H336" s="352" t="s">
        <v>840</v>
      </c>
      <c r="I336" s="358">
        <v>1</v>
      </c>
      <c r="J336" s="354" t="s">
        <v>849</v>
      </c>
      <c r="K336" s="340">
        <v>0</v>
      </c>
      <c r="L336" s="340">
        <v>100</v>
      </c>
      <c r="M336" s="340">
        <v>816</v>
      </c>
      <c r="N336" s="340">
        <v>1000</v>
      </c>
      <c r="O336" s="340">
        <v>170</v>
      </c>
      <c r="P336" s="341">
        <v>900</v>
      </c>
      <c r="Q336" s="344">
        <v>260</v>
      </c>
      <c r="R336" s="343">
        <f t="shared" si="45"/>
        <v>234000</v>
      </c>
      <c r="S336" s="344">
        <f t="shared" si="46"/>
        <v>270</v>
      </c>
      <c r="T336" s="345">
        <f t="shared" si="50"/>
        <v>70200</v>
      </c>
      <c r="U336" s="344">
        <f t="shared" si="47"/>
        <v>270</v>
      </c>
      <c r="V336" s="345">
        <f t="shared" si="51"/>
        <v>70200</v>
      </c>
      <c r="W336" s="344">
        <f t="shared" si="48"/>
        <v>270</v>
      </c>
      <c r="X336" s="346">
        <f t="shared" si="52"/>
        <v>70200</v>
      </c>
      <c r="Y336" s="344">
        <f t="shared" si="49"/>
        <v>90</v>
      </c>
      <c r="Z336" s="345">
        <f t="shared" si="53"/>
        <v>23400</v>
      </c>
      <c r="AA336" s="347"/>
    </row>
    <row r="337" spans="1:27" s="348" customFormat="1" ht="18.75">
      <c r="A337" s="349">
        <v>333</v>
      </c>
      <c r="B337" s="356"/>
      <c r="C337" s="357" t="s">
        <v>1197</v>
      </c>
      <c r="D337" s="357"/>
      <c r="E337" s="357"/>
      <c r="F337" s="347">
        <v>1</v>
      </c>
      <c r="G337" s="347">
        <v>2</v>
      </c>
      <c r="H337" s="352" t="s">
        <v>835</v>
      </c>
      <c r="I337" s="358">
        <v>1</v>
      </c>
      <c r="J337" s="354" t="s">
        <v>290</v>
      </c>
      <c r="K337" s="340">
        <v>31</v>
      </c>
      <c r="L337" s="340">
        <v>54</v>
      </c>
      <c r="M337" s="340">
        <v>86.4</v>
      </c>
      <c r="N337" s="340">
        <v>100</v>
      </c>
      <c r="O337" s="340">
        <v>4</v>
      </c>
      <c r="P337" s="341">
        <v>100</v>
      </c>
      <c r="Q337" s="344">
        <v>150</v>
      </c>
      <c r="R337" s="343">
        <f t="shared" si="45"/>
        <v>15000</v>
      </c>
      <c r="S337" s="344">
        <f t="shared" si="46"/>
        <v>30</v>
      </c>
      <c r="T337" s="345">
        <f t="shared" si="50"/>
        <v>4500</v>
      </c>
      <c r="U337" s="344">
        <f t="shared" si="47"/>
        <v>30</v>
      </c>
      <c r="V337" s="345">
        <f t="shared" si="51"/>
        <v>4500</v>
      </c>
      <c r="W337" s="344">
        <f t="shared" si="48"/>
        <v>30</v>
      </c>
      <c r="X337" s="346">
        <f t="shared" si="52"/>
        <v>4500</v>
      </c>
      <c r="Y337" s="344">
        <f t="shared" si="49"/>
        <v>10</v>
      </c>
      <c r="Z337" s="345">
        <f t="shared" si="53"/>
        <v>1500</v>
      </c>
      <c r="AA337" s="347"/>
    </row>
    <row r="338" spans="1:27" s="348" customFormat="1" ht="18.75">
      <c r="A338" s="334">
        <v>334</v>
      </c>
      <c r="B338" s="356"/>
      <c r="C338" s="357" t="s">
        <v>1198</v>
      </c>
      <c r="D338" s="357"/>
      <c r="E338" s="357"/>
      <c r="F338" s="347">
        <v>1</v>
      </c>
      <c r="G338" s="347">
        <v>2</v>
      </c>
      <c r="H338" s="352" t="s">
        <v>835</v>
      </c>
      <c r="I338" s="358">
        <v>1</v>
      </c>
      <c r="J338" s="354" t="s">
        <v>290</v>
      </c>
      <c r="K338" s="340">
        <v>1814</v>
      </c>
      <c r="L338" s="340">
        <v>1618</v>
      </c>
      <c r="M338" s="340">
        <v>511.20000000000005</v>
      </c>
      <c r="N338" s="340">
        <v>510</v>
      </c>
      <c r="O338" s="340">
        <v>18</v>
      </c>
      <c r="P338" s="341">
        <v>600</v>
      </c>
      <c r="Q338" s="344">
        <v>150</v>
      </c>
      <c r="R338" s="343">
        <f t="shared" si="45"/>
        <v>90000</v>
      </c>
      <c r="S338" s="344">
        <f t="shared" si="46"/>
        <v>180</v>
      </c>
      <c r="T338" s="345">
        <f t="shared" si="50"/>
        <v>27000</v>
      </c>
      <c r="U338" s="344">
        <f t="shared" si="47"/>
        <v>180</v>
      </c>
      <c r="V338" s="345">
        <f t="shared" si="51"/>
        <v>27000</v>
      </c>
      <c r="W338" s="344">
        <f t="shared" si="48"/>
        <v>180</v>
      </c>
      <c r="X338" s="346">
        <f t="shared" si="52"/>
        <v>27000</v>
      </c>
      <c r="Y338" s="344">
        <f t="shared" si="49"/>
        <v>60</v>
      </c>
      <c r="Z338" s="345">
        <f t="shared" si="53"/>
        <v>9000</v>
      </c>
      <c r="AA338" s="347"/>
    </row>
    <row r="339" spans="1:27" s="348" customFormat="1" ht="18.75">
      <c r="A339" s="334">
        <v>335</v>
      </c>
      <c r="B339" s="356"/>
      <c r="C339" s="357" t="s">
        <v>1199</v>
      </c>
      <c r="D339" s="357"/>
      <c r="E339" s="357"/>
      <c r="F339" s="347">
        <v>1</v>
      </c>
      <c r="G339" s="347">
        <v>2</v>
      </c>
      <c r="H339" s="352" t="s">
        <v>835</v>
      </c>
      <c r="I339" s="358">
        <v>1</v>
      </c>
      <c r="J339" s="354" t="s">
        <v>290</v>
      </c>
      <c r="K339" s="340">
        <v>341</v>
      </c>
      <c r="L339" s="340">
        <v>338</v>
      </c>
      <c r="M339" s="340">
        <v>177.60000000000002</v>
      </c>
      <c r="N339" s="340">
        <v>200</v>
      </c>
      <c r="O339" s="340">
        <v>102</v>
      </c>
      <c r="P339" s="341">
        <v>250</v>
      </c>
      <c r="Q339" s="344">
        <v>150</v>
      </c>
      <c r="R339" s="343">
        <f t="shared" si="45"/>
        <v>37500</v>
      </c>
      <c r="S339" s="344">
        <f t="shared" si="46"/>
        <v>75</v>
      </c>
      <c r="T339" s="345">
        <f t="shared" si="50"/>
        <v>11250</v>
      </c>
      <c r="U339" s="344">
        <f t="shared" si="47"/>
        <v>75</v>
      </c>
      <c r="V339" s="345">
        <f t="shared" si="51"/>
        <v>11250</v>
      </c>
      <c r="W339" s="344">
        <f t="shared" si="48"/>
        <v>75</v>
      </c>
      <c r="X339" s="346">
        <f t="shared" si="52"/>
        <v>11250</v>
      </c>
      <c r="Y339" s="344">
        <f t="shared" si="49"/>
        <v>25</v>
      </c>
      <c r="Z339" s="345">
        <f t="shared" si="53"/>
        <v>3750</v>
      </c>
      <c r="AA339" s="347"/>
    </row>
    <row r="340" spans="1:27" s="348" customFormat="1" ht="18.75">
      <c r="A340" s="349">
        <v>336</v>
      </c>
      <c r="B340" s="356">
        <v>826981</v>
      </c>
      <c r="C340" s="351" t="s">
        <v>1200</v>
      </c>
      <c r="D340" s="351"/>
      <c r="E340" s="351"/>
      <c r="F340" s="347">
        <v>1</v>
      </c>
      <c r="G340" s="347">
        <v>1</v>
      </c>
      <c r="H340" s="352" t="s">
        <v>845</v>
      </c>
      <c r="I340" s="358">
        <v>1000</v>
      </c>
      <c r="J340" s="354" t="s">
        <v>846</v>
      </c>
      <c r="K340" s="340">
        <v>70</v>
      </c>
      <c r="L340" s="340">
        <v>39</v>
      </c>
      <c r="M340" s="340">
        <v>19.200000000000003</v>
      </c>
      <c r="N340" s="340">
        <v>20</v>
      </c>
      <c r="O340" s="340">
        <v>21</v>
      </c>
      <c r="P340" s="341">
        <v>15</v>
      </c>
      <c r="Q340" s="344">
        <v>350</v>
      </c>
      <c r="R340" s="343">
        <f t="shared" si="45"/>
        <v>5250</v>
      </c>
      <c r="S340" s="344">
        <v>5</v>
      </c>
      <c r="T340" s="345">
        <f t="shared" si="50"/>
        <v>1750</v>
      </c>
      <c r="U340" s="344">
        <v>5</v>
      </c>
      <c r="V340" s="345">
        <f t="shared" si="51"/>
        <v>1750</v>
      </c>
      <c r="W340" s="344">
        <v>4</v>
      </c>
      <c r="X340" s="346">
        <f t="shared" si="52"/>
        <v>1400</v>
      </c>
      <c r="Y340" s="344">
        <v>1</v>
      </c>
      <c r="Z340" s="345">
        <f t="shared" si="53"/>
        <v>350</v>
      </c>
      <c r="AA340" s="347"/>
    </row>
    <row r="341" spans="1:27" s="348" customFormat="1" ht="18.75">
      <c r="A341" s="334">
        <v>337</v>
      </c>
      <c r="B341" s="356">
        <v>414687</v>
      </c>
      <c r="C341" s="351" t="s">
        <v>1201</v>
      </c>
      <c r="D341" s="351"/>
      <c r="E341" s="351"/>
      <c r="F341" s="347">
        <v>1</v>
      </c>
      <c r="G341" s="347">
        <v>1</v>
      </c>
      <c r="H341" s="352" t="s">
        <v>845</v>
      </c>
      <c r="I341" s="358">
        <v>1000</v>
      </c>
      <c r="J341" s="354" t="s">
        <v>846</v>
      </c>
      <c r="K341" s="340">
        <v>105</v>
      </c>
      <c r="L341" s="340">
        <v>66</v>
      </c>
      <c r="M341" s="340">
        <v>69.599999999999994</v>
      </c>
      <c r="N341" s="340">
        <v>75</v>
      </c>
      <c r="O341" s="340">
        <v>0</v>
      </c>
      <c r="P341" s="341">
        <v>80</v>
      </c>
      <c r="Q341" s="344">
        <v>700</v>
      </c>
      <c r="R341" s="343">
        <f t="shared" si="45"/>
        <v>56000</v>
      </c>
      <c r="S341" s="344">
        <f t="shared" si="46"/>
        <v>24</v>
      </c>
      <c r="T341" s="345">
        <f t="shared" si="50"/>
        <v>16800</v>
      </c>
      <c r="U341" s="344">
        <f t="shared" si="47"/>
        <v>24</v>
      </c>
      <c r="V341" s="345">
        <f t="shared" si="51"/>
        <v>16800</v>
      </c>
      <c r="W341" s="344">
        <f t="shared" si="48"/>
        <v>24</v>
      </c>
      <c r="X341" s="346">
        <f t="shared" si="52"/>
        <v>16800</v>
      </c>
      <c r="Y341" s="344">
        <f t="shared" si="49"/>
        <v>8</v>
      </c>
      <c r="Z341" s="345">
        <f t="shared" si="53"/>
        <v>5600</v>
      </c>
      <c r="AA341" s="347"/>
    </row>
    <row r="342" spans="1:27" s="348" customFormat="1" ht="18.75">
      <c r="A342" s="349">
        <v>338</v>
      </c>
      <c r="B342" s="356">
        <v>414706</v>
      </c>
      <c r="C342" s="351" t="s">
        <v>1202</v>
      </c>
      <c r="D342" s="351"/>
      <c r="E342" s="351"/>
      <c r="F342" s="347">
        <v>1</v>
      </c>
      <c r="G342" s="347">
        <v>1</v>
      </c>
      <c r="H342" s="352" t="s">
        <v>879</v>
      </c>
      <c r="I342" s="358">
        <v>1</v>
      </c>
      <c r="J342" s="354" t="s">
        <v>293</v>
      </c>
      <c r="K342" s="340">
        <v>1582</v>
      </c>
      <c r="L342" s="340">
        <v>1720</v>
      </c>
      <c r="M342" s="340">
        <v>1116</v>
      </c>
      <c r="N342" s="340">
        <v>1100</v>
      </c>
      <c r="O342" s="340">
        <v>150</v>
      </c>
      <c r="P342" s="341">
        <v>1200</v>
      </c>
      <c r="Q342" s="344">
        <v>9</v>
      </c>
      <c r="R342" s="343">
        <f t="shared" si="45"/>
        <v>10800</v>
      </c>
      <c r="S342" s="344">
        <f t="shared" si="46"/>
        <v>360</v>
      </c>
      <c r="T342" s="345">
        <f t="shared" si="50"/>
        <v>3240</v>
      </c>
      <c r="U342" s="344">
        <f t="shared" si="47"/>
        <v>360</v>
      </c>
      <c r="V342" s="345">
        <f t="shared" si="51"/>
        <v>3240</v>
      </c>
      <c r="W342" s="344">
        <f t="shared" si="48"/>
        <v>360</v>
      </c>
      <c r="X342" s="346">
        <f t="shared" si="52"/>
        <v>3240</v>
      </c>
      <c r="Y342" s="344">
        <f t="shared" si="49"/>
        <v>120</v>
      </c>
      <c r="Z342" s="345">
        <f t="shared" si="53"/>
        <v>1080</v>
      </c>
      <c r="AA342" s="347"/>
    </row>
    <row r="343" spans="1:27" s="348" customFormat="1" ht="18.75">
      <c r="A343" s="349">
        <v>339</v>
      </c>
      <c r="B343" s="356">
        <v>742517</v>
      </c>
      <c r="C343" s="351" t="s">
        <v>1203</v>
      </c>
      <c r="D343" s="351"/>
      <c r="E343" s="351"/>
      <c r="F343" s="347">
        <v>1</v>
      </c>
      <c r="G343" s="347">
        <v>1</v>
      </c>
      <c r="H343" s="352" t="s">
        <v>845</v>
      </c>
      <c r="I343" s="358">
        <v>1000</v>
      </c>
      <c r="J343" s="354" t="s">
        <v>846</v>
      </c>
      <c r="K343" s="340">
        <v>22</v>
      </c>
      <c r="L343" s="340">
        <v>39</v>
      </c>
      <c r="M343" s="340">
        <v>13.200000000000001</v>
      </c>
      <c r="N343" s="340">
        <v>20</v>
      </c>
      <c r="O343" s="340">
        <v>14</v>
      </c>
      <c r="P343" s="341">
        <v>20</v>
      </c>
      <c r="Q343" s="344">
        <v>291</v>
      </c>
      <c r="R343" s="343">
        <f t="shared" si="45"/>
        <v>5820</v>
      </c>
      <c r="S343" s="344">
        <f t="shared" si="46"/>
        <v>6</v>
      </c>
      <c r="T343" s="345">
        <f t="shared" si="50"/>
        <v>1746</v>
      </c>
      <c r="U343" s="344">
        <f t="shared" si="47"/>
        <v>6</v>
      </c>
      <c r="V343" s="345">
        <f t="shared" si="51"/>
        <v>1746</v>
      </c>
      <c r="W343" s="344">
        <f t="shared" si="48"/>
        <v>6</v>
      </c>
      <c r="X343" s="346">
        <f t="shared" si="52"/>
        <v>1746</v>
      </c>
      <c r="Y343" s="344">
        <f t="shared" si="49"/>
        <v>2</v>
      </c>
      <c r="Z343" s="345">
        <f t="shared" si="53"/>
        <v>582</v>
      </c>
      <c r="AA343" s="347"/>
    </row>
    <row r="344" spans="1:27" s="348" customFormat="1" ht="18.75">
      <c r="A344" s="334">
        <v>340</v>
      </c>
      <c r="B344" s="356">
        <v>742490</v>
      </c>
      <c r="C344" s="351" t="s">
        <v>1204</v>
      </c>
      <c r="D344" s="351"/>
      <c r="E344" s="351"/>
      <c r="F344" s="347">
        <v>1</v>
      </c>
      <c r="G344" s="347">
        <v>1</v>
      </c>
      <c r="H344" s="352" t="s">
        <v>845</v>
      </c>
      <c r="I344" s="358">
        <v>500</v>
      </c>
      <c r="J344" s="354" t="s">
        <v>846</v>
      </c>
      <c r="K344" s="340">
        <v>216</v>
      </c>
      <c r="L344" s="340">
        <v>185</v>
      </c>
      <c r="M344" s="340">
        <v>157.19999999999999</v>
      </c>
      <c r="N344" s="340">
        <v>180</v>
      </c>
      <c r="O344" s="340">
        <v>4</v>
      </c>
      <c r="P344" s="341">
        <v>200</v>
      </c>
      <c r="Q344" s="344">
        <v>240</v>
      </c>
      <c r="R344" s="343">
        <f t="shared" si="45"/>
        <v>48000</v>
      </c>
      <c r="S344" s="344">
        <f t="shared" si="46"/>
        <v>60</v>
      </c>
      <c r="T344" s="345">
        <f t="shared" si="50"/>
        <v>14400</v>
      </c>
      <c r="U344" s="344">
        <f t="shared" si="47"/>
        <v>60</v>
      </c>
      <c r="V344" s="345">
        <f t="shared" si="51"/>
        <v>14400</v>
      </c>
      <c r="W344" s="344">
        <f t="shared" si="48"/>
        <v>60</v>
      </c>
      <c r="X344" s="346">
        <f t="shared" si="52"/>
        <v>14400</v>
      </c>
      <c r="Y344" s="344">
        <f t="shared" si="49"/>
        <v>20</v>
      </c>
      <c r="Z344" s="345">
        <f t="shared" si="53"/>
        <v>4800</v>
      </c>
      <c r="AA344" s="347"/>
    </row>
    <row r="345" spans="1:27" s="348" customFormat="1" ht="18.75">
      <c r="A345" s="334">
        <v>341</v>
      </c>
      <c r="B345" s="356"/>
      <c r="C345" s="351" t="s">
        <v>1205</v>
      </c>
      <c r="D345" s="351"/>
      <c r="E345" s="351"/>
      <c r="F345" s="347">
        <v>1</v>
      </c>
      <c r="G345" s="347">
        <v>1</v>
      </c>
      <c r="H345" s="352" t="s">
        <v>840</v>
      </c>
      <c r="I345" s="358">
        <v>1</v>
      </c>
      <c r="J345" s="354" t="s">
        <v>849</v>
      </c>
      <c r="K345" s="340">
        <v>88</v>
      </c>
      <c r="L345" s="340">
        <v>120</v>
      </c>
      <c r="M345" s="340">
        <v>276</v>
      </c>
      <c r="N345" s="340">
        <v>350</v>
      </c>
      <c r="O345" s="340">
        <v>10</v>
      </c>
      <c r="P345" s="341">
        <v>350</v>
      </c>
      <c r="Q345" s="344">
        <v>6.5</v>
      </c>
      <c r="R345" s="343">
        <f t="shared" si="45"/>
        <v>2275</v>
      </c>
      <c r="S345" s="344">
        <f t="shared" si="46"/>
        <v>105</v>
      </c>
      <c r="T345" s="345">
        <f t="shared" si="50"/>
        <v>682.5</v>
      </c>
      <c r="U345" s="344">
        <f t="shared" si="47"/>
        <v>105</v>
      </c>
      <c r="V345" s="345">
        <f t="shared" si="51"/>
        <v>682.5</v>
      </c>
      <c r="W345" s="344">
        <f t="shared" si="48"/>
        <v>105</v>
      </c>
      <c r="X345" s="346">
        <f t="shared" si="52"/>
        <v>682.5</v>
      </c>
      <c r="Y345" s="344">
        <f t="shared" si="49"/>
        <v>35</v>
      </c>
      <c r="Z345" s="345">
        <f t="shared" si="53"/>
        <v>227.5</v>
      </c>
      <c r="AA345" s="347"/>
    </row>
    <row r="346" spans="1:27" s="348" customFormat="1" ht="18.75">
      <c r="A346" s="349">
        <v>342</v>
      </c>
      <c r="B346" s="356"/>
      <c r="C346" s="351" t="s">
        <v>1206</v>
      </c>
      <c r="D346" s="351"/>
      <c r="E346" s="351"/>
      <c r="F346" s="347">
        <v>1</v>
      </c>
      <c r="G346" s="347">
        <v>1</v>
      </c>
      <c r="H346" s="352" t="s">
        <v>905</v>
      </c>
      <c r="I346" s="358">
        <v>1</v>
      </c>
      <c r="J346" s="354" t="s">
        <v>356</v>
      </c>
      <c r="K346" s="340">
        <v>110</v>
      </c>
      <c r="L346" s="340">
        <v>140</v>
      </c>
      <c r="M346" s="340">
        <v>192</v>
      </c>
      <c r="N346" s="340">
        <v>200</v>
      </c>
      <c r="O346" s="340">
        <v>0</v>
      </c>
      <c r="P346" s="341">
        <v>200</v>
      </c>
      <c r="Q346" s="344">
        <v>42.8</v>
      </c>
      <c r="R346" s="343">
        <f t="shared" si="45"/>
        <v>8560</v>
      </c>
      <c r="S346" s="344">
        <f t="shared" si="46"/>
        <v>60</v>
      </c>
      <c r="T346" s="345">
        <f t="shared" si="50"/>
        <v>2568</v>
      </c>
      <c r="U346" s="344">
        <f t="shared" si="47"/>
        <v>60</v>
      </c>
      <c r="V346" s="345">
        <f t="shared" si="51"/>
        <v>2568</v>
      </c>
      <c r="W346" s="344">
        <f t="shared" si="48"/>
        <v>60</v>
      </c>
      <c r="X346" s="346">
        <f t="shared" si="52"/>
        <v>2568</v>
      </c>
      <c r="Y346" s="344">
        <f t="shared" si="49"/>
        <v>20</v>
      </c>
      <c r="Z346" s="345">
        <f t="shared" si="53"/>
        <v>856</v>
      </c>
      <c r="AA346" s="347"/>
    </row>
    <row r="347" spans="1:27" s="348" customFormat="1" ht="18.75">
      <c r="A347" s="334">
        <v>343</v>
      </c>
      <c r="B347" s="356"/>
      <c r="C347" s="351" t="s">
        <v>1207</v>
      </c>
      <c r="D347" s="351"/>
      <c r="E347" s="351"/>
      <c r="F347" s="347">
        <v>1</v>
      </c>
      <c r="G347" s="347">
        <v>1</v>
      </c>
      <c r="H347" s="352" t="s">
        <v>845</v>
      </c>
      <c r="I347" s="358">
        <v>1000</v>
      </c>
      <c r="J347" s="354"/>
      <c r="K347" s="340">
        <v>107</v>
      </c>
      <c r="L347" s="340">
        <v>92</v>
      </c>
      <c r="M347" s="340">
        <v>31.200000000000003</v>
      </c>
      <c r="N347" s="340">
        <v>80</v>
      </c>
      <c r="O347" s="340">
        <v>14</v>
      </c>
      <c r="P347" s="341">
        <v>100</v>
      </c>
      <c r="Q347" s="344">
        <v>159.34769230769231</v>
      </c>
      <c r="R347" s="343">
        <f t="shared" si="45"/>
        <v>15934.76923076923</v>
      </c>
      <c r="S347" s="344">
        <f t="shared" si="46"/>
        <v>30</v>
      </c>
      <c r="T347" s="345">
        <f t="shared" si="50"/>
        <v>4780.4307692307693</v>
      </c>
      <c r="U347" s="344">
        <f t="shared" si="47"/>
        <v>30</v>
      </c>
      <c r="V347" s="345">
        <f t="shared" si="51"/>
        <v>4780.4307692307693</v>
      </c>
      <c r="W347" s="344">
        <f t="shared" si="48"/>
        <v>30</v>
      </c>
      <c r="X347" s="346">
        <f t="shared" si="52"/>
        <v>4780.4307692307693</v>
      </c>
      <c r="Y347" s="344">
        <f t="shared" si="49"/>
        <v>10</v>
      </c>
      <c r="Z347" s="345">
        <f t="shared" si="53"/>
        <v>1593.4769230769232</v>
      </c>
      <c r="AA347" s="347"/>
    </row>
    <row r="348" spans="1:27" s="348" customFormat="1" ht="18.75">
      <c r="A348" s="349">
        <v>344</v>
      </c>
      <c r="B348" s="356">
        <v>574862</v>
      </c>
      <c r="C348" s="351" t="s">
        <v>1208</v>
      </c>
      <c r="D348" s="351"/>
      <c r="E348" s="351"/>
      <c r="F348" s="347">
        <v>1</v>
      </c>
      <c r="G348" s="347">
        <v>1</v>
      </c>
      <c r="H348" s="352" t="s">
        <v>845</v>
      </c>
      <c r="I348" s="358">
        <v>1000</v>
      </c>
      <c r="J348" s="354" t="s">
        <v>846</v>
      </c>
      <c r="K348" s="340">
        <v>5</v>
      </c>
      <c r="L348" s="340">
        <v>5</v>
      </c>
      <c r="M348" s="340">
        <v>13.200000000000001</v>
      </c>
      <c r="N348" s="340">
        <v>20</v>
      </c>
      <c r="O348" s="340">
        <v>9</v>
      </c>
      <c r="P348" s="341">
        <v>20</v>
      </c>
      <c r="Q348" s="344">
        <v>96.090909090909093</v>
      </c>
      <c r="R348" s="343">
        <f t="shared" si="45"/>
        <v>1921.818181818182</v>
      </c>
      <c r="S348" s="344">
        <f t="shared" si="46"/>
        <v>6</v>
      </c>
      <c r="T348" s="345">
        <f t="shared" si="50"/>
        <v>576.5454545454545</v>
      </c>
      <c r="U348" s="344">
        <f t="shared" si="47"/>
        <v>6</v>
      </c>
      <c r="V348" s="345">
        <f t="shared" si="51"/>
        <v>576.5454545454545</v>
      </c>
      <c r="W348" s="344">
        <f t="shared" si="48"/>
        <v>6</v>
      </c>
      <c r="X348" s="346">
        <f t="shared" si="52"/>
        <v>576.5454545454545</v>
      </c>
      <c r="Y348" s="344">
        <f t="shared" si="49"/>
        <v>2</v>
      </c>
      <c r="Z348" s="345">
        <f t="shared" si="53"/>
        <v>192.18181818181819</v>
      </c>
      <c r="AA348" s="347"/>
    </row>
    <row r="349" spans="1:27" s="348" customFormat="1" ht="18.75">
      <c r="A349" s="349">
        <v>345</v>
      </c>
      <c r="B349" s="356"/>
      <c r="C349" s="336" t="s">
        <v>1209</v>
      </c>
      <c r="D349" s="337"/>
      <c r="E349" s="337"/>
      <c r="F349" s="347">
        <v>1</v>
      </c>
      <c r="G349" s="347">
        <v>1</v>
      </c>
      <c r="H349" s="352" t="s">
        <v>840</v>
      </c>
      <c r="I349" s="358">
        <v>1</v>
      </c>
      <c r="J349" s="354" t="s">
        <v>849</v>
      </c>
      <c r="K349" s="340">
        <v>0</v>
      </c>
      <c r="L349" s="340">
        <v>70</v>
      </c>
      <c r="M349" s="340">
        <v>0</v>
      </c>
      <c r="N349" s="340">
        <v>30</v>
      </c>
      <c r="O349" s="340">
        <v>0</v>
      </c>
      <c r="P349" s="341">
        <v>50</v>
      </c>
      <c r="Q349" s="344">
        <v>110</v>
      </c>
      <c r="R349" s="343">
        <f t="shared" si="45"/>
        <v>5500</v>
      </c>
      <c r="S349" s="344">
        <f t="shared" si="46"/>
        <v>15</v>
      </c>
      <c r="T349" s="345">
        <f t="shared" si="50"/>
        <v>1650</v>
      </c>
      <c r="U349" s="344">
        <f t="shared" si="47"/>
        <v>15</v>
      </c>
      <c r="V349" s="345">
        <f t="shared" si="51"/>
        <v>1650</v>
      </c>
      <c r="W349" s="344">
        <f t="shared" si="48"/>
        <v>15</v>
      </c>
      <c r="X349" s="346">
        <f t="shared" si="52"/>
        <v>1650</v>
      </c>
      <c r="Y349" s="344">
        <f t="shared" si="49"/>
        <v>5</v>
      </c>
      <c r="Z349" s="345">
        <f t="shared" si="53"/>
        <v>550</v>
      </c>
      <c r="AA349" s="347"/>
    </row>
    <row r="350" spans="1:27" s="348" customFormat="1" ht="18.75">
      <c r="A350" s="334">
        <v>346</v>
      </c>
      <c r="B350" s="356">
        <v>407777</v>
      </c>
      <c r="C350" s="351" t="s">
        <v>1210</v>
      </c>
      <c r="D350" s="351"/>
      <c r="E350" s="351"/>
      <c r="F350" s="347">
        <v>2</v>
      </c>
      <c r="G350" s="347">
        <v>1</v>
      </c>
      <c r="H350" s="352" t="s">
        <v>879</v>
      </c>
      <c r="I350" s="358">
        <v>1</v>
      </c>
      <c r="J350" s="354" t="s">
        <v>293</v>
      </c>
      <c r="K350" s="340">
        <v>137</v>
      </c>
      <c r="L350" s="340">
        <v>150</v>
      </c>
      <c r="M350" s="340">
        <v>252</v>
      </c>
      <c r="N350" s="340">
        <v>300</v>
      </c>
      <c r="O350" s="340">
        <v>0</v>
      </c>
      <c r="P350" s="341">
        <v>300</v>
      </c>
      <c r="Q350" s="344">
        <v>30</v>
      </c>
      <c r="R350" s="343">
        <f t="shared" si="45"/>
        <v>9000</v>
      </c>
      <c r="S350" s="344">
        <f t="shared" si="46"/>
        <v>90</v>
      </c>
      <c r="T350" s="345">
        <f t="shared" si="50"/>
        <v>2700</v>
      </c>
      <c r="U350" s="344">
        <f t="shared" si="47"/>
        <v>90</v>
      </c>
      <c r="V350" s="345">
        <f t="shared" si="51"/>
        <v>2700</v>
      </c>
      <c r="W350" s="344">
        <f t="shared" si="48"/>
        <v>90</v>
      </c>
      <c r="X350" s="346">
        <f t="shared" si="52"/>
        <v>2700</v>
      </c>
      <c r="Y350" s="344">
        <f t="shared" si="49"/>
        <v>30</v>
      </c>
      <c r="Z350" s="345">
        <f t="shared" si="53"/>
        <v>900</v>
      </c>
      <c r="AA350" s="347"/>
    </row>
    <row r="351" spans="1:27" s="348" customFormat="1" ht="18.75">
      <c r="A351" s="334">
        <v>347</v>
      </c>
      <c r="B351" s="356">
        <v>469102</v>
      </c>
      <c r="C351" s="351" t="s">
        <v>1211</v>
      </c>
      <c r="D351" s="351"/>
      <c r="E351" s="351"/>
      <c r="F351" s="347">
        <v>1</v>
      </c>
      <c r="G351" s="347">
        <v>1</v>
      </c>
      <c r="H351" s="352" t="s">
        <v>840</v>
      </c>
      <c r="I351" s="358">
        <v>1</v>
      </c>
      <c r="J351" s="354" t="s">
        <v>841</v>
      </c>
      <c r="K351" s="340">
        <v>426</v>
      </c>
      <c r="L351" s="340">
        <v>60</v>
      </c>
      <c r="M351" s="340">
        <v>528</v>
      </c>
      <c r="N351" s="340">
        <v>500</v>
      </c>
      <c r="O351" s="340">
        <v>100</v>
      </c>
      <c r="P351" s="341">
        <v>450</v>
      </c>
      <c r="Q351" s="344">
        <v>141.78522727272727</v>
      </c>
      <c r="R351" s="343">
        <f t="shared" si="45"/>
        <v>63803.352272727272</v>
      </c>
      <c r="S351" s="344">
        <f t="shared" si="46"/>
        <v>135</v>
      </c>
      <c r="T351" s="345">
        <f t="shared" si="50"/>
        <v>19141.00568181818</v>
      </c>
      <c r="U351" s="344">
        <f t="shared" si="47"/>
        <v>135</v>
      </c>
      <c r="V351" s="345">
        <f t="shared" si="51"/>
        <v>19141.00568181818</v>
      </c>
      <c r="W351" s="344">
        <f t="shared" si="48"/>
        <v>135</v>
      </c>
      <c r="X351" s="346">
        <f t="shared" si="52"/>
        <v>19141.00568181818</v>
      </c>
      <c r="Y351" s="344">
        <f t="shared" si="49"/>
        <v>45</v>
      </c>
      <c r="Z351" s="345">
        <f t="shared" si="53"/>
        <v>6380.335227272727</v>
      </c>
      <c r="AA351" s="347"/>
    </row>
    <row r="352" spans="1:27" s="348" customFormat="1" ht="18.75">
      <c r="A352" s="349">
        <v>348</v>
      </c>
      <c r="B352" s="356"/>
      <c r="C352" s="351" t="s">
        <v>1212</v>
      </c>
      <c r="D352" s="351"/>
      <c r="E352" s="351"/>
      <c r="F352" s="347">
        <v>1</v>
      </c>
      <c r="G352" s="347">
        <v>1</v>
      </c>
      <c r="H352" s="352" t="s">
        <v>845</v>
      </c>
      <c r="I352" s="358">
        <v>250</v>
      </c>
      <c r="J352" s="354" t="s">
        <v>846</v>
      </c>
      <c r="K352" s="340">
        <v>12</v>
      </c>
      <c r="L352" s="340">
        <v>45</v>
      </c>
      <c r="M352" s="340">
        <v>46.8</v>
      </c>
      <c r="N352" s="340">
        <v>65</v>
      </c>
      <c r="O352" s="340">
        <v>18</v>
      </c>
      <c r="P352" s="341">
        <v>50</v>
      </c>
      <c r="Q352" s="344">
        <v>647.34999999999991</v>
      </c>
      <c r="R352" s="343">
        <f t="shared" si="45"/>
        <v>32367.499999999996</v>
      </c>
      <c r="S352" s="344">
        <f t="shared" si="46"/>
        <v>15</v>
      </c>
      <c r="T352" s="345">
        <f t="shared" si="50"/>
        <v>9710.2499999999982</v>
      </c>
      <c r="U352" s="344">
        <f t="shared" si="47"/>
        <v>15</v>
      </c>
      <c r="V352" s="345">
        <f t="shared" si="51"/>
        <v>9710.2499999999982</v>
      </c>
      <c r="W352" s="344">
        <f t="shared" si="48"/>
        <v>15</v>
      </c>
      <c r="X352" s="346">
        <f t="shared" si="52"/>
        <v>9710.2499999999982</v>
      </c>
      <c r="Y352" s="344">
        <f t="shared" si="49"/>
        <v>5</v>
      </c>
      <c r="Z352" s="345">
        <f t="shared" si="53"/>
        <v>3236.7499999999995</v>
      </c>
      <c r="AA352" s="347"/>
    </row>
    <row r="353" spans="1:27" s="348" customFormat="1" ht="18.75">
      <c r="A353" s="334">
        <v>349</v>
      </c>
      <c r="B353" s="356">
        <v>788761</v>
      </c>
      <c r="C353" s="351" t="s">
        <v>1213</v>
      </c>
      <c r="D353" s="351"/>
      <c r="E353" s="351"/>
      <c r="F353" s="347">
        <v>1</v>
      </c>
      <c r="G353" s="347">
        <v>1</v>
      </c>
      <c r="H353" s="352" t="s">
        <v>875</v>
      </c>
      <c r="I353" s="358">
        <v>1000</v>
      </c>
      <c r="J353" s="354" t="s">
        <v>846</v>
      </c>
      <c r="K353" s="340">
        <v>206</v>
      </c>
      <c r="L353" s="340">
        <v>186</v>
      </c>
      <c r="M353" s="340">
        <v>208.79999999999998</v>
      </c>
      <c r="N353" s="340">
        <v>210</v>
      </c>
      <c r="O353" s="340">
        <v>45</v>
      </c>
      <c r="P353" s="341">
        <v>250</v>
      </c>
      <c r="Q353" s="344">
        <v>420</v>
      </c>
      <c r="R353" s="343">
        <f t="shared" si="45"/>
        <v>105000</v>
      </c>
      <c r="S353" s="344">
        <f t="shared" si="46"/>
        <v>75</v>
      </c>
      <c r="T353" s="345">
        <f t="shared" si="50"/>
        <v>31500</v>
      </c>
      <c r="U353" s="344">
        <f t="shared" si="47"/>
        <v>75</v>
      </c>
      <c r="V353" s="345">
        <f t="shared" si="51"/>
        <v>31500</v>
      </c>
      <c r="W353" s="344">
        <f t="shared" si="48"/>
        <v>75</v>
      </c>
      <c r="X353" s="346">
        <f t="shared" si="52"/>
        <v>31500</v>
      </c>
      <c r="Y353" s="344">
        <f t="shared" si="49"/>
        <v>25</v>
      </c>
      <c r="Z353" s="345">
        <f t="shared" si="53"/>
        <v>10500</v>
      </c>
      <c r="AA353" s="347"/>
    </row>
    <row r="354" spans="1:27" s="348" customFormat="1" ht="18.75">
      <c r="A354" s="349">
        <v>350</v>
      </c>
      <c r="B354" s="356">
        <v>718117</v>
      </c>
      <c r="C354" s="351" t="s">
        <v>1214</v>
      </c>
      <c r="D354" s="351"/>
      <c r="E354" s="351"/>
      <c r="F354" s="347">
        <v>1</v>
      </c>
      <c r="G354" s="347">
        <v>1</v>
      </c>
      <c r="H354" s="352" t="s">
        <v>845</v>
      </c>
      <c r="I354" s="358">
        <v>100</v>
      </c>
      <c r="J354" s="354" t="s">
        <v>846</v>
      </c>
      <c r="K354" s="340">
        <v>2174</v>
      </c>
      <c r="L354" s="340">
        <v>2870</v>
      </c>
      <c r="M354" s="340">
        <v>3237.6000000000004</v>
      </c>
      <c r="N354" s="340">
        <v>3400</v>
      </c>
      <c r="O354" s="340">
        <v>256</v>
      </c>
      <c r="P354" s="341">
        <v>3200</v>
      </c>
      <c r="Q354" s="344">
        <v>61</v>
      </c>
      <c r="R354" s="343">
        <f t="shared" si="45"/>
        <v>195200</v>
      </c>
      <c r="S354" s="344">
        <f t="shared" si="46"/>
        <v>960</v>
      </c>
      <c r="T354" s="345">
        <f t="shared" si="50"/>
        <v>58560</v>
      </c>
      <c r="U354" s="344">
        <f t="shared" si="47"/>
        <v>960</v>
      </c>
      <c r="V354" s="345">
        <f t="shared" si="51"/>
        <v>58560</v>
      </c>
      <c r="W354" s="344">
        <f t="shared" si="48"/>
        <v>960</v>
      </c>
      <c r="X354" s="346">
        <f t="shared" si="52"/>
        <v>58560</v>
      </c>
      <c r="Y354" s="344">
        <f t="shared" si="49"/>
        <v>320</v>
      </c>
      <c r="Z354" s="345">
        <f t="shared" si="53"/>
        <v>19520</v>
      </c>
      <c r="AA354" s="347"/>
    </row>
    <row r="355" spans="1:27" s="391" customFormat="1" ht="18.75">
      <c r="A355" s="349">
        <v>351</v>
      </c>
      <c r="B355" s="386"/>
      <c r="C355" s="389" t="s">
        <v>1215</v>
      </c>
      <c r="D355" s="288"/>
      <c r="E355" s="288"/>
      <c r="F355" s="406">
        <v>1</v>
      </c>
      <c r="G355" s="406">
        <v>1</v>
      </c>
      <c r="H355" s="388" t="s">
        <v>840</v>
      </c>
      <c r="I355" s="389">
        <v>1</v>
      </c>
      <c r="J355" s="350" t="s">
        <v>841</v>
      </c>
      <c r="K355" s="389">
        <v>0</v>
      </c>
      <c r="L355" s="389">
        <v>800</v>
      </c>
      <c r="M355" s="389">
        <v>4530</v>
      </c>
      <c r="N355" s="389">
        <v>4200</v>
      </c>
      <c r="O355" s="389">
        <v>340</v>
      </c>
      <c r="P355" s="389">
        <v>4200</v>
      </c>
      <c r="Q355" s="389">
        <v>80.25</v>
      </c>
      <c r="R355" s="343">
        <f t="shared" si="45"/>
        <v>337050</v>
      </c>
      <c r="S355" s="344">
        <f t="shared" si="46"/>
        <v>1260</v>
      </c>
      <c r="T355" s="345">
        <f t="shared" si="50"/>
        <v>101115</v>
      </c>
      <c r="U355" s="344">
        <f t="shared" si="47"/>
        <v>1260</v>
      </c>
      <c r="V355" s="345">
        <f t="shared" si="51"/>
        <v>101115</v>
      </c>
      <c r="W355" s="344">
        <f t="shared" si="48"/>
        <v>1260</v>
      </c>
      <c r="X355" s="346">
        <f t="shared" si="52"/>
        <v>101115</v>
      </c>
      <c r="Y355" s="344">
        <f t="shared" si="49"/>
        <v>420</v>
      </c>
      <c r="Z355" s="345">
        <f t="shared" si="53"/>
        <v>33705</v>
      </c>
      <c r="AA355" s="387"/>
    </row>
    <row r="356" spans="1:27" s="348" customFormat="1" ht="18.75">
      <c r="A356" s="334">
        <v>352</v>
      </c>
      <c r="B356" s="356">
        <v>519545</v>
      </c>
      <c r="C356" s="351" t="s">
        <v>1216</v>
      </c>
      <c r="D356" s="351"/>
      <c r="E356" s="351"/>
      <c r="F356" s="347">
        <v>1</v>
      </c>
      <c r="G356" s="347">
        <v>1</v>
      </c>
      <c r="H356" s="352" t="s">
        <v>838</v>
      </c>
      <c r="I356" s="358">
        <v>1</v>
      </c>
      <c r="J356" s="354" t="s">
        <v>293</v>
      </c>
      <c r="K356" s="340">
        <v>14</v>
      </c>
      <c r="L356" s="340">
        <v>36</v>
      </c>
      <c r="M356" s="340">
        <v>6</v>
      </c>
      <c r="N356" s="340">
        <v>20</v>
      </c>
      <c r="O356" s="340">
        <v>7</v>
      </c>
      <c r="P356" s="341">
        <v>20</v>
      </c>
      <c r="Q356" s="344">
        <v>260</v>
      </c>
      <c r="R356" s="343">
        <f t="shared" si="45"/>
        <v>5200</v>
      </c>
      <c r="S356" s="344">
        <f t="shared" si="46"/>
        <v>6</v>
      </c>
      <c r="T356" s="345">
        <f t="shared" si="50"/>
        <v>1560</v>
      </c>
      <c r="U356" s="344">
        <f t="shared" si="47"/>
        <v>6</v>
      </c>
      <c r="V356" s="345">
        <f t="shared" si="51"/>
        <v>1560</v>
      </c>
      <c r="W356" s="344">
        <f t="shared" si="48"/>
        <v>6</v>
      </c>
      <c r="X356" s="346">
        <f t="shared" si="52"/>
        <v>1560</v>
      </c>
      <c r="Y356" s="344">
        <f t="shared" si="49"/>
        <v>2</v>
      </c>
      <c r="Z356" s="345">
        <f t="shared" si="53"/>
        <v>520</v>
      </c>
      <c r="AA356" s="347"/>
    </row>
    <row r="357" spans="1:27" s="348" customFormat="1" ht="18.75">
      <c r="A357" s="334">
        <v>353</v>
      </c>
      <c r="B357" s="356">
        <v>770969</v>
      </c>
      <c r="C357" s="351" t="s">
        <v>1217</v>
      </c>
      <c r="D357" s="351"/>
      <c r="E357" s="351"/>
      <c r="F357" s="347">
        <v>1</v>
      </c>
      <c r="G357" s="347">
        <v>1</v>
      </c>
      <c r="H357" s="352" t="s">
        <v>838</v>
      </c>
      <c r="I357" s="358">
        <v>1</v>
      </c>
      <c r="J357" s="354" t="s">
        <v>356</v>
      </c>
      <c r="K357" s="340">
        <v>825</v>
      </c>
      <c r="L357" s="340">
        <v>684</v>
      </c>
      <c r="M357" s="340">
        <v>792</v>
      </c>
      <c r="N357" s="340">
        <v>800</v>
      </c>
      <c r="O357" s="340">
        <v>312</v>
      </c>
      <c r="P357" s="341">
        <v>700</v>
      </c>
      <c r="Q357" s="344">
        <v>13.85</v>
      </c>
      <c r="R357" s="343">
        <f t="shared" si="45"/>
        <v>9695</v>
      </c>
      <c r="S357" s="344">
        <f t="shared" si="46"/>
        <v>210</v>
      </c>
      <c r="T357" s="345">
        <f t="shared" si="50"/>
        <v>2908.5</v>
      </c>
      <c r="U357" s="344">
        <f t="shared" si="47"/>
        <v>210</v>
      </c>
      <c r="V357" s="345">
        <f t="shared" si="51"/>
        <v>2908.5</v>
      </c>
      <c r="W357" s="344">
        <f t="shared" si="48"/>
        <v>210</v>
      </c>
      <c r="X357" s="346">
        <f t="shared" si="52"/>
        <v>2908.5</v>
      </c>
      <c r="Y357" s="344">
        <f t="shared" si="49"/>
        <v>70</v>
      </c>
      <c r="Z357" s="345">
        <f t="shared" si="53"/>
        <v>969.5</v>
      </c>
      <c r="AA357" s="347"/>
    </row>
    <row r="358" spans="1:27" s="348" customFormat="1" ht="18.75">
      <c r="A358" s="349">
        <v>354</v>
      </c>
      <c r="B358" s="356">
        <v>763159</v>
      </c>
      <c r="C358" s="351" t="s">
        <v>1218</v>
      </c>
      <c r="D358" s="351"/>
      <c r="E358" s="351"/>
      <c r="F358" s="347">
        <v>1</v>
      </c>
      <c r="G358" s="347">
        <v>1</v>
      </c>
      <c r="H358" s="352" t="s">
        <v>840</v>
      </c>
      <c r="I358" s="358">
        <v>1</v>
      </c>
      <c r="J358" s="354" t="s">
        <v>849</v>
      </c>
      <c r="K358" s="340">
        <v>1746</v>
      </c>
      <c r="L358" s="340">
        <v>1250</v>
      </c>
      <c r="M358" s="340">
        <v>1440</v>
      </c>
      <c r="N358" s="340">
        <v>1500</v>
      </c>
      <c r="O358" s="340">
        <v>550</v>
      </c>
      <c r="P358" s="341">
        <v>1400</v>
      </c>
      <c r="Q358" s="344">
        <v>8</v>
      </c>
      <c r="R358" s="343">
        <f t="shared" si="45"/>
        <v>11200</v>
      </c>
      <c r="S358" s="344">
        <f t="shared" si="46"/>
        <v>420</v>
      </c>
      <c r="T358" s="345">
        <f t="shared" si="50"/>
        <v>3360</v>
      </c>
      <c r="U358" s="344">
        <f t="shared" si="47"/>
        <v>420</v>
      </c>
      <c r="V358" s="345">
        <f t="shared" si="51"/>
        <v>3360</v>
      </c>
      <c r="W358" s="344">
        <f t="shared" si="48"/>
        <v>420</v>
      </c>
      <c r="X358" s="346">
        <f t="shared" si="52"/>
        <v>3360</v>
      </c>
      <c r="Y358" s="344">
        <f t="shared" si="49"/>
        <v>140</v>
      </c>
      <c r="Z358" s="345">
        <f t="shared" si="53"/>
        <v>1120</v>
      </c>
      <c r="AA358" s="347"/>
    </row>
    <row r="359" spans="1:27" s="348" customFormat="1" ht="17.850000000000001" customHeight="1">
      <c r="A359" s="334">
        <v>355</v>
      </c>
      <c r="B359" s="356">
        <v>675365</v>
      </c>
      <c r="C359" s="351" t="s">
        <v>1219</v>
      </c>
      <c r="D359" s="351"/>
      <c r="E359" s="351"/>
      <c r="F359" s="347">
        <v>1</v>
      </c>
      <c r="G359" s="347">
        <v>1</v>
      </c>
      <c r="H359" s="352" t="s">
        <v>1220</v>
      </c>
      <c r="I359" s="358">
        <v>1</v>
      </c>
      <c r="J359" s="354" t="s">
        <v>293</v>
      </c>
      <c r="K359" s="340">
        <v>1636</v>
      </c>
      <c r="L359" s="340">
        <v>2122</v>
      </c>
      <c r="M359" s="340">
        <v>1614</v>
      </c>
      <c r="N359" s="340">
        <v>1800</v>
      </c>
      <c r="O359" s="340">
        <v>133</v>
      </c>
      <c r="P359" s="341">
        <v>2000</v>
      </c>
      <c r="Q359" s="344">
        <v>42.8</v>
      </c>
      <c r="R359" s="343">
        <f t="shared" si="45"/>
        <v>85600</v>
      </c>
      <c r="S359" s="344">
        <f t="shared" si="46"/>
        <v>600</v>
      </c>
      <c r="T359" s="345">
        <f t="shared" si="50"/>
        <v>25680</v>
      </c>
      <c r="U359" s="344">
        <f t="shared" si="47"/>
        <v>600</v>
      </c>
      <c r="V359" s="345">
        <f t="shared" si="51"/>
        <v>25680</v>
      </c>
      <c r="W359" s="344">
        <f t="shared" si="48"/>
        <v>600</v>
      </c>
      <c r="X359" s="346">
        <f t="shared" si="52"/>
        <v>25680</v>
      </c>
      <c r="Y359" s="344">
        <f t="shared" si="49"/>
        <v>200</v>
      </c>
      <c r="Z359" s="345">
        <f t="shared" si="53"/>
        <v>8560</v>
      </c>
      <c r="AA359" s="347"/>
    </row>
    <row r="360" spans="1:27" s="348" customFormat="1" ht="18.75">
      <c r="A360" s="349">
        <v>356</v>
      </c>
      <c r="B360" s="356">
        <v>876806</v>
      </c>
      <c r="C360" s="351" t="s">
        <v>1221</v>
      </c>
      <c r="D360" s="351"/>
      <c r="E360" s="351"/>
      <c r="F360" s="347">
        <v>1</v>
      </c>
      <c r="G360" s="347">
        <v>1</v>
      </c>
      <c r="H360" s="352" t="s">
        <v>838</v>
      </c>
      <c r="I360" s="358">
        <v>1</v>
      </c>
      <c r="J360" s="354" t="s">
        <v>293</v>
      </c>
      <c r="K360" s="340">
        <v>1218</v>
      </c>
      <c r="L360" s="340">
        <v>1080</v>
      </c>
      <c r="M360" s="340">
        <v>979.19999999999993</v>
      </c>
      <c r="N360" s="340">
        <v>1000</v>
      </c>
      <c r="O360" s="340">
        <v>144</v>
      </c>
      <c r="P360" s="341">
        <v>1000</v>
      </c>
      <c r="Q360" s="344">
        <v>15</v>
      </c>
      <c r="R360" s="343">
        <f t="shared" si="45"/>
        <v>15000</v>
      </c>
      <c r="S360" s="344">
        <f t="shared" si="46"/>
        <v>300</v>
      </c>
      <c r="T360" s="345">
        <f t="shared" si="50"/>
        <v>4500</v>
      </c>
      <c r="U360" s="344">
        <f t="shared" si="47"/>
        <v>300</v>
      </c>
      <c r="V360" s="345">
        <f t="shared" si="51"/>
        <v>4500</v>
      </c>
      <c r="W360" s="344">
        <f t="shared" si="48"/>
        <v>300</v>
      </c>
      <c r="X360" s="346">
        <f t="shared" si="52"/>
        <v>4500</v>
      </c>
      <c r="Y360" s="344">
        <f t="shared" si="49"/>
        <v>100</v>
      </c>
      <c r="Z360" s="345">
        <f t="shared" si="53"/>
        <v>1500</v>
      </c>
      <c r="AA360" s="347"/>
    </row>
    <row r="361" spans="1:27" s="348" customFormat="1" ht="18.75">
      <c r="A361" s="349">
        <v>357</v>
      </c>
      <c r="B361" s="356">
        <v>675365</v>
      </c>
      <c r="C361" s="351" t="s">
        <v>1222</v>
      </c>
      <c r="D361" s="351"/>
      <c r="E361" s="351"/>
      <c r="F361" s="347">
        <v>1</v>
      </c>
      <c r="G361" s="347">
        <v>1</v>
      </c>
      <c r="H361" s="352" t="s">
        <v>838</v>
      </c>
      <c r="I361" s="358">
        <v>1</v>
      </c>
      <c r="J361" s="354" t="s">
        <v>293</v>
      </c>
      <c r="K361" s="340">
        <v>569</v>
      </c>
      <c r="L361" s="340">
        <v>597</v>
      </c>
      <c r="M361" s="340">
        <v>642</v>
      </c>
      <c r="N361" s="340">
        <v>680</v>
      </c>
      <c r="O361" s="340">
        <v>70</v>
      </c>
      <c r="P361" s="341">
        <v>650</v>
      </c>
      <c r="Q361" s="344">
        <v>84</v>
      </c>
      <c r="R361" s="343">
        <f t="shared" si="45"/>
        <v>54600</v>
      </c>
      <c r="S361" s="344">
        <f t="shared" si="46"/>
        <v>195</v>
      </c>
      <c r="T361" s="345">
        <f t="shared" si="50"/>
        <v>16380</v>
      </c>
      <c r="U361" s="344">
        <f t="shared" si="47"/>
        <v>195</v>
      </c>
      <c r="V361" s="345">
        <f t="shared" si="51"/>
        <v>16380</v>
      </c>
      <c r="W361" s="344">
        <f t="shared" si="48"/>
        <v>195</v>
      </c>
      <c r="X361" s="346">
        <f t="shared" si="52"/>
        <v>16380</v>
      </c>
      <c r="Y361" s="344">
        <f t="shared" si="49"/>
        <v>65</v>
      </c>
      <c r="Z361" s="345">
        <f t="shared" si="53"/>
        <v>5460</v>
      </c>
      <c r="AA361" s="347"/>
    </row>
    <row r="362" spans="1:27" s="348" customFormat="1" ht="18.75">
      <c r="A362" s="334">
        <v>358</v>
      </c>
      <c r="B362" s="356">
        <v>717772</v>
      </c>
      <c r="C362" s="351" t="s">
        <v>1223</v>
      </c>
      <c r="D362" s="351"/>
      <c r="E362" s="351"/>
      <c r="F362" s="347">
        <v>1</v>
      </c>
      <c r="G362" s="347">
        <v>1</v>
      </c>
      <c r="H362" s="352" t="s">
        <v>838</v>
      </c>
      <c r="I362" s="358">
        <v>1</v>
      </c>
      <c r="J362" s="354" t="s">
        <v>293</v>
      </c>
      <c r="K362" s="340">
        <v>0</v>
      </c>
      <c r="L362" s="340">
        <v>2</v>
      </c>
      <c r="M362" s="340">
        <v>9.6000000000000014</v>
      </c>
      <c r="N362" s="340">
        <v>10</v>
      </c>
      <c r="O362" s="340">
        <v>0</v>
      </c>
      <c r="P362" s="341">
        <v>10</v>
      </c>
      <c r="Q362" s="344">
        <v>680</v>
      </c>
      <c r="R362" s="343">
        <f t="shared" si="45"/>
        <v>6800</v>
      </c>
      <c r="S362" s="344">
        <f t="shared" si="46"/>
        <v>3</v>
      </c>
      <c r="T362" s="345">
        <f t="shared" si="50"/>
        <v>2040</v>
      </c>
      <c r="U362" s="344">
        <f t="shared" si="47"/>
        <v>3</v>
      </c>
      <c r="V362" s="345">
        <f t="shared" si="51"/>
        <v>2040</v>
      </c>
      <c r="W362" s="344">
        <f t="shared" si="48"/>
        <v>3</v>
      </c>
      <c r="X362" s="346">
        <f t="shared" si="52"/>
        <v>2040</v>
      </c>
      <c r="Y362" s="344">
        <f t="shared" si="49"/>
        <v>1</v>
      </c>
      <c r="Z362" s="345">
        <f t="shared" si="53"/>
        <v>680</v>
      </c>
      <c r="AA362" s="347"/>
    </row>
    <row r="363" spans="1:27" s="348" customFormat="1" ht="18.75">
      <c r="A363" s="334">
        <v>359</v>
      </c>
      <c r="B363" s="356">
        <v>469435</v>
      </c>
      <c r="C363" s="351" t="s">
        <v>1224</v>
      </c>
      <c r="D363" s="351"/>
      <c r="E363" s="351"/>
      <c r="F363" s="347">
        <v>1</v>
      </c>
      <c r="G363" s="347">
        <v>1</v>
      </c>
      <c r="H363" s="352" t="s">
        <v>838</v>
      </c>
      <c r="I363" s="358">
        <v>1</v>
      </c>
      <c r="J363" s="354" t="s">
        <v>293</v>
      </c>
      <c r="K363" s="340">
        <v>245</v>
      </c>
      <c r="L363" s="340">
        <v>252</v>
      </c>
      <c r="M363" s="340">
        <v>264</v>
      </c>
      <c r="N363" s="340">
        <v>275</v>
      </c>
      <c r="O363" s="340">
        <v>8</v>
      </c>
      <c r="P363" s="341">
        <v>270</v>
      </c>
      <c r="Q363" s="344">
        <v>84</v>
      </c>
      <c r="R363" s="343">
        <f t="shared" si="45"/>
        <v>22680</v>
      </c>
      <c r="S363" s="344">
        <f t="shared" si="46"/>
        <v>81</v>
      </c>
      <c r="T363" s="345">
        <f t="shared" si="50"/>
        <v>6804</v>
      </c>
      <c r="U363" s="344">
        <f t="shared" si="47"/>
        <v>81</v>
      </c>
      <c r="V363" s="345">
        <f t="shared" si="51"/>
        <v>6804</v>
      </c>
      <c r="W363" s="344">
        <f t="shared" si="48"/>
        <v>81</v>
      </c>
      <c r="X363" s="346">
        <f t="shared" si="52"/>
        <v>6804</v>
      </c>
      <c r="Y363" s="344">
        <f t="shared" si="49"/>
        <v>27</v>
      </c>
      <c r="Z363" s="345">
        <f t="shared" si="53"/>
        <v>2268</v>
      </c>
      <c r="AA363" s="347"/>
    </row>
    <row r="364" spans="1:27" s="348" customFormat="1" ht="18.75">
      <c r="A364" s="349">
        <v>360</v>
      </c>
      <c r="B364" s="356">
        <v>416587</v>
      </c>
      <c r="C364" s="351" t="s">
        <v>1225</v>
      </c>
      <c r="D364" s="351"/>
      <c r="E364" s="351"/>
      <c r="F364" s="347">
        <v>1</v>
      </c>
      <c r="G364" s="347">
        <v>1</v>
      </c>
      <c r="H364" s="352" t="s">
        <v>840</v>
      </c>
      <c r="I364" s="358">
        <v>1</v>
      </c>
      <c r="J364" s="354" t="s">
        <v>841</v>
      </c>
      <c r="K364" s="340">
        <v>0</v>
      </c>
      <c r="L364" s="340">
        <v>2</v>
      </c>
      <c r="M364" s="340">
        <v>2</v>
      </c>
      <c r="N364" s="340">
        <v>3.3333333333333299</v>
      </c>
      <c r="O364" s="340">
        <v>0</v>
      </c>
      <c r="P364" s="341">
        <v>4</v>
      </c>
      <c r="Q364" s="344">
        <v>1500</v>
      </c>
      <c r="R364" s="343">
        <f t="shared" si="45"/>
        <v>6000</v>
      </c>
      <c r="S364" s="344">
        <v>2</v>
      </c>
      <c r="T364" s="345">
        <f t="shared" si="50"/>
        <v>3000</v>
      </c>
      <c r="U364" s="344">
        <v>2</v>
      </c>
      <c r="V364" s="345">
        <f t="shared" si="51"/>
        <v>3000</v>
      </c>
      <c r="W364" s="344">
        <v>0</v>
      </c>
      <c r="X364" s="346">
        <f t="shared" si="52"/>
        <v>0</v>
      </c>
      <c r="Y364" s="344">
        <v>0</v>
      </c>
      <c r="Z364" s="345">
        <f t="shared" si="53"/>
        <v>0</v>
      </c>
      <c r="AA364" s="347"/>
    </row>
    <row r="365" spans="1:27" s="348" customFormat="1" ht="18.75">
      <c r="A365" s="334">
        <v>361</v>
      </c>
      <c r="B365" s="356">
        <v>516267</v>
      </c>
      <c r="C365" s="351" t="s">
        <v>1226</v>
      </c>
      <c r="D365" s="351"/>
      <c r="E365" s="351"/>
      <c r="F365" s="347">
        <v>1</v>
      </c>
      <c r="G365" s="347">
        <v>1</v>
      </c>
      <c r="H365" s="352" t="s">
        <v>845</v>
      </c>
      <c r="I365" s="358">
        <v>100</v>
      </c>
      <c r="J365" s="354" t="s">
        <v>846</v>
      </c>
      <c r="K365" s="340">
        <v>28</v>
      </c>
      <c r="L365" s="340">
        <v>35</v>
      </c>
      <c r="M365" s="340">
        <v>21.6</v>
      </c>
      <c r="N365" s="340">
        <v>30</v>
      </c>
      <c r="O365" s="340">
        <v>4</v>
      </c>
      <c r="P365" s="341">
        <v>40</v>
      </c>
      <c r="Q365" s="344">
        <v>450</v>
      </c>
      <c r="R365" s="343">
        <f t="shared" si="45"/>
        <v>18000</v>
      </c>
      <c r="S365" s="344">
        <f t="shared" si="46"/>
        <v>12</v>
      </c>
      <c r="T365" s="345">
        <f t="shared" si="50"/>
        <v>5400</v>
      </c>
      <c r="U365" s="344">
        <f t="shared" si="47"/>
        <v>12</v>
      </c>
      <c r="V365" s="345">
        <f t="shared" si="51"/>
        <v>5400</v>
      </c>
      <c r="W365" s="344">
        <f t="shared" si="48"/>
        <v>12</v>
      </c>
      <c r="X365" s="346">
        <f t="shared" si="52"/>
        <v>5400</v>
      </c>
      <c r="Y365" s="344">
        <f t="shared" si="49"/>
        <v>4</v>
      </c>
      <c r="Z365" s="345">
        <f t="shared" si="53"/>
        <v>1800</v>
      </c>
      <c r="AA365" s="347"/>
    </row>
    <row r="366" spans="1:27" s="348" customFormat="1" ht="18.75">
      <c r="A366" s="349">
        <v>362</v>
      </c>
      <c r="B366" s="356">
        <v>645737</v>
      </c>
      <c r="C366" s="351" t="s">
        <v>1227</v>
      </c>
      <c r="D366" s="351"/>
      <c r="E366" s="351"/>
      <c r="F366" s="347">
        <v>1</v>
      </c>
      <c r="G366" s="347">
        <v>1</v>
      </c>
      <c r="H366" s="352" t="s">
        <v>845</v>
      </c>
      <c r="I366" s="358">
        <v>1000</v>
      </c>
      <c r="J366" s="354" t="s">
        <v>846</v>
      </c>
      <c r="K366" s="340">
        <v>105</v>
      </c>
      <c r="L366" s="340">
        <v>129</v>
      </c>
      <c r="M366" s="340">
        <v>108</v>
      </c>
      <c r="N366" s="340">
        <v>130</v>
      </c>
      <c r="O366" s="340">
        <v>12</v>
      </c>
      <c r="P366" s="341">
        <v>150</v>
      </c>
      <c r="Q366" s="344">
        <v>330</v>
      </c>
      <c r="R366" s="343">
        <f t="shared" si="45"/>
        <v>49500</v>
      </c>
      <c r="S366" s="344">
        <f t="shared" si="46"/>
        <v>45</v>
      </c>
      <c r="T366" s="345">
        <f t="shared" si="50"/>
        <v>14850</v>
      </c>
      <c r="U366" s="344">
        <f t="shared" si="47"/>
        <v>45</v>
      </c>
      <c r="V366" s="345">
        <f t="shared" si="51"/>
        <v>14850</v>
      </c>
      <c r="W366" s="344">
        <f t="shared" si="48"/>
        <v>45</v>
      </c>
      <c r="X366" s="346">
        <f t="shared" si="52"/>
        <v>14850</v>
      </c>
      <c r="Y366" s="344">
        <f t="shared" si="49"/>
        <v>15</v>
      </c>
      <c r="Z366" s="345">
        <f t="shared" si="53"/>
        <v>4950</v>
      </c>
      <c r="AA366" s="347"/>
    </row>
    <row r="367" spans="1:27" s="348" customFormat="1" ht="18.75">
      <c r="A367" s="349">
        <v>363</v>
      </c>
      <c r="B367" s="356">
        <v>417545</v>
      </c>
      <c r="C367" s="351" t="s">
        <v>1228</v>
      </c>
      <c r="D367" s="351"/>
      <c r="E367" s="351"/>
      <c r="F367" s="347">
        <v>1</v>
      </c>
      <c r="G367" s="347">
        <v>1</v>
      </c>
      <c r="H367" s="352" t="s">
        <v>905</v>
      </c>
      <c r="I367" s="358">
        <v>1</v>
      </c>
      <c r="J367" s="354" t="s">
        <v>356</v>
      </c>
      <c r="K367" s="340">
        <v>5248</v>
      </c>
      <c r="L367" s="340">
        <v>4310</v>
      </c>
      <c r="M367" s="340">
        <v>2412</v>
      </c>
      <c r="N367" s="340">
        <v>3000</v>
      </c>
      <c r="O367" s="340">
        <v>0</v>
      </c>
      <c r="P367" s="341">
        <v>3500</v>
      </c>
      <c r="Q367" s="344">
        <v>5.35</v>
      </c>
      <c r="R367" s="343">
        <f t="shared" si="45"/>
        <v>18725</v>
      </c>
      <c r="S367" s="344">
        <f t="shared" si="46"/>
        <v>1050</v>
      </c>
      <c r="T367" s="345">
        <f t="shared" si="50"/>
        <v>5617.5</v>
      </c>
      <c r="U367" s="344">
        <f t="shared" si="47"/>
        <v>1050</v>
      </c>
      <c r="V367" s="345">
        <f t="shared" si="51"/>
        <v>5617.5</v>
      </c>
      <c r="W367" s="344">
        <f t="shared" si="48"/>
        <v>1050</v>
      </c>
      <c r="X367" s="346">
        <f t="shared" si="52"/>
        <v>5617.5</v>
      </c>
      <c r="Y367" s="344">
        <f t="shared" si="49"/>
        <v>350</v>
      </c>
      <c r="Z367" s="345">
        <f t="shared" si="53"/>
        <v>1872.4999999999998</v>
      </c>
      <c r="AA367" s="347"/>
    </row>
    <row r="368" spans="1:27" s="348" customFormat="1" ht="18.75">
      <c r="A368" s="334">
        <v>364</v>
      </c>
      <c r="B368" s="356">
        <v>503589</v>
      </c>
      <c r="C368" s="351" t="s">
        <v>1229</v>
      </c>
      <c r="D368" s="351"/>
      <c r="E368" s="351"/>
      <c r="F368" s="347">
        <v>1</v>
      </c>
      <c r="G368" s="347">
        <v>1</v>
      </c>
      <c r="H368" s="352" t="s">
        <v>845</v>
      </c>
      <c r="I368" s="358">
        <v>100</v>
      </c>
      <c r="J368" s="354" t="s">
        <v>846</v>
      </c>
      <c r="K368" s="340">
        <v>43</v>
      </c>
      <c r="L368" s="340">
        <v>30</v>
      </c>
      <c r="M368" s="340">
        <v>36</v>
      </c>
      <c r="N368" s="340">
        <v>40</v>
      </c>
      <c r="O368" s="340">
        <v>10</v>
      </c>
      <c r="P368" s="341">
        <v>40</v>
      </c>
      <c r="Q368" s="344">
        <v>380</v>
      </c>
      <c r="R368" s="343">
        <f t="shared" si="45"/>
        <v>15200</v>
      </c>
      <c r="S368" s="344">
        <f t="shared" si="46"/>
        <v>12</v>
      </c>
      <c r="T368" s="345">
        <f t="shared" si="50"/>
        <v>4560</v>
      </c>
      <c r="U368" s="344">
        <f t="shared" si="47"/>
        <v>12</v>
      </c>
      <c r="V368" s="345">
        <f t="shared" si="51"/>
        <v>4560</v>
      </c>
      <c r="W368" s="344">
        <f t="shared" si="48"/>
        <v>12</v>
      </c>
      <c r="X368" s="346">
        <f t="shared" si="52"/>
        <v>4560</v>
      </c>
      <c r="Y368" s="344">
        <f t="shared" si="49"/>
        <v>4</v>
      </c>
      <c r="Z368" s="345">
        <f t="shared" si="53"/>
        <v>1520</v>
      </c>
      <c r="AA368" s="347"/>
    </row>
    <row r="369" spans="1:27" s="348" customFormat="1" ht="18.75">
      <c r="A369" s="334">
        <v>365</v>
      </c>
      <c r="B369" s="356">
        <v>469253</v>
      </c>
      <c r="C369" s="351" t="s">
        <v>1230</v>
      </c>
      <c r="D369" s="351"/>
      <c r="E369" s="351"/>
      <c r="F369" s="347">
        <v>1</v>
      </c>
      <c r="G369" s="347">
        <v>1</v>
      </c>
      <c r="H369" s="352" t="s">
        <v>845</v>
      </c>
      <c r="I369" s="358">
        <v>250</v>
      </c>
      <c r="J369" s="354" t="s">
        <v>846</v>
      </c>
      <c r="K369" s="340">
        <v>0</v>
      </c>
      <c r="L369" s="340">
        <v>3</v>
      </c>
      <c r="M369" s="340">
        <v>0</v>
      </c>
      <c r="N369" s="340">
        <v>2</v>
      </c>
      <c r="O369" s="340">
        <v>0</v>
      </c>
      <c r="P369" s="341">
        <v>4</v>
      </c>
      <c r="Q369" s="344">
        <v>175</v>
      </c>
      <c r="R369" s="343">
        <f t="shared" si="45"/>
        <v>700</v>
      </c>
      <c r="S369" s="344">
        <v>2</v>
      </c>
      <c r="T369" s="345">
        <f t="shared" si="50"/>
        <v>350</v>
      </c>
      <c r="U369" s="344">
        <v>2</v>
      </c>
      <c r="V369" s="345">
        <f t="shared" si="51"/>
        <v>350</v>
      </c>
      <c r="W369" s="344">
        <v>0</v>
      </c>
      <c r="X369" s="346">
        <f t="shared" si="52"/>
        <v>0</v>
      </c>
      <c r="Y369" s="344">
        <v>0</v>
      </c>
      <c r="Z369" s="345">
        <f t="shared" si="53"/>
        <v>0</v>
      </c>
      <c r="AA369" s="347"/>
    </row>
    <row r="370" spans="1:27" s="348" customFormat="1" ht="18.75">
      <c r="A370" s="349">
        <v>366</v>
      </c>
      <c r="B370" s="356">
        <v>576791</v>
      </c>
      <c r="C370" s="351" t="s">
        <v>1231</v>
      </c>
      <c r="D370" s="351"/>
      <c r="E370" s="351"/>
      <c r="F370" s="347">
        <v>1</v>
      </c>
      <c r="G370" s="347">
        <v>1</v>
      </c>
      <c r="H370" s="352" t="s">
        <v>1232</v>
      </c>
      <c r="I370" s="358">
        <v>10</v>
      </c>
      <c r="J370" s="354" t="s">
        <v>846</v>
      </c>
      <c r="K370" s="340">
        <v>257</v>
      </c>
      <c r="L370" s="340">
        <v>222</v>
      </c>
      <c r="M370" s="340">
        <v>228</v>
      </c>
      <c r="N370" s="340">
        <v>230</v>
      </c>
      <c r="O370" s="340">
        <v>60</v>
      </c>
      <c r="P370" s="341">
        <v>250</v>
      </c>
      <c r="Q370" s="344">
        <v>55</v>
      </c>
      <c r="R370" s="343">
        <f t="shared" si="45"/>
        <v>13750</v>
      </c>
      <c r="S370" s="344">
        <f t="shared" si="46"/>
        <v>75</v>
      </c>
      <c r="T370" s="345">
        <f t="shared" si="50"/>
        <v>4125</v>
      </c>
      <c r="U370" s="344">
        <f t="shared" si="47"/>
        <v>75</v>
      </c>
      <c r="V370" s="345">
        <f t="shared" si="51"/>
        <v>4125</v>
      </c>
      <c r="W370" s="344">
        <f t="shared" si="48"/>
        <v>75</v>
      </c>
      <c r="X370" s="346">
        <f t="shared" si="52"/>
        <v>4125</v>
      </c>
      <c r="Y370" s="344">
        <f t="shared" si="49"/>
        <v>25</v>
      </c>
      <c r="Z370" s="345">
        <f t="shared" si="53"/>
        <v>1375</v>
      </c>
      <c r="AA370" s="347"/>
    </row>
    <row r="371" spans="1:27" s="348" customFormat="1" ht="18.75">
      <c r="A371" s="334">
        <v>367</v>
      </c>
      <c r="B371" s="356">
        <v>689255</v>
      </c>
      <c r="C371" s="357" t="s">
        <v>1233</v>
      </c>
      <c r="D371" s="357"/>
      <c r="E371" s="357"/>
      <c r="F371" s="347">
        <v>2</v>
      </c>
      <c r="G371" s="347">
        <v>1</v>
      </c>
      <c r="H371" s="352" t="s">
        <v>875</v>
      </c>
      <c r="I371" s="358">
        <v>30</v>
      </c>
      <c r="J371" s="354" t="s">
        <v>846</v>
      </c>
      <c r="K371" s="340">
        <v>84</v>
      </c>
      <c r="L371" s="340">
        <v>100</v>
      </c>
      <c r="M371" s="340">
        <v>118.80000000000001</v>
      </c>
      <c r="N371" s="340">
        <v>140</v>
      </c>
      <c r="O371" s="340">
        <v>121</v>
      </c>
      <c r="P371" s="341">
        <v>100</v>
      </c>
      <c r="Q371" s="344">
        <v>306.02</v>
      </c>
      <c r="R371" s="343">
        <f t="shared" si="45"/>
        <v>30602</v>
      </c>
      <c r="S371" s="344">
        <f t="shared" si="46"/>
        <v>30</v>
      </c>
      <c r="T371" s="345">
        <f t="shared" si="50"/>
        <v>9180.5999999999985</v>
      </c>
      <c r="U371" s="344">
        <f t="shared" si="47"/>
        <v>30</v>
      </c>
      <c r="V371" s="345">
        <f t="shared" si="51"/>
        <v>9180.5999999999985</v>
      </c>
      <c r="W371" s="344">
        <f t="shared" si="48"/>
        <v>30</v>
      </c>
      <c r="X371" s="346">
        <f t="shared" si="52"/>
        <v>9180.5999999999985</v>
      </c>
      <c r="Y371" s="344">
        <f t="shared" si="49"/>
        <v>10</v>
      </c>
      <c r="Z371" s="345">
        <f t="shared" si="53"/>
        <v>3060.2</v>
      </c>
      <c r="AA371" s="347"/>
    </row>
    <row r="372" spans="1:27" s="348" customFormat="1" ht="18.75">
      <c r="A372" s="349">
        <v>368</v>
      </c>
      <c r="B372" s="356">
        <v>674247</v>
      </c>
      <c r="C372" s="351" t="s">
        <v>1234</v>
      </c>
      <c r="D372" s="351"/>
      <c r="E372" s="351"/>
      <c r="F372" s="347">
        <v>1</v>
      </c>
      <c r="G372" s="347">
        <v>1</v>
      </c>
      <c r="H372" s="352" t="s">
        <v>840</v>
      </c>
      <c r="I372" s="358">
        <v>1</v>
      </c>
      <c r="J372" s="354" t="s">
        <v>849</v>
      </c>
      <c r="K372" s="340">
        <v>170</v>
      </c>
      <c r="L372" s="340">
        <v>160</v>
      </c>
      <c r="M372" s="340">
        <v>240</v>
      </c>
      <c r="N372" s="340">
        <v>260</v>
      </c>
      <c r="O372" s="340">
        <v>110</v>
      </c>
      <c r="P372" s="341">
        <v>200</v>
      </c>
      <c r="Q372" s="344">
        <v>45.5</v>
      </c>
      <c r="R372" s="343">
        <f t="shared" si="45"/>
        <v>9100</v>
      </c>
      <c r="S372" s="344">
        <f t="shared" si="46"/>
        <v>60</v>
      </c>
      <c r="T372" s="345">
        <f t="shared" si="50"/>
        <v>2730</v>
      </c>
      <c r="U372" s="344">
        <f t="shared" si="47"/>
        <v>60</v>
      </c>
      <c r="V372" s="345">
        <f t="shared" si="51"/>
        <v>2730</v>
      </c>
      <c r="W372" s="344">
        <f t="shared" si="48"/>
        <v>60</v>
      </c>
      <c r="X372" s="346">
        <f t="shared" si="52"/>
        <v>2730</v>
      </c>
      <c r="Y372" s="344">
        <f t="shared" si="49"/>
        <v>20</v>
      </c>
      <c r="Z372" s="345">
        <f t="shared" si="53"/>
        <v>910</v>
      </c>
      <c r="AA372" s="347"/>
    </row>
    <row r="373" spans="1:27" s="348" customFormat="1" ht="18.75">
      <c r="A373" s="349">
        <v>369</v>
      </c>
      <c r="B373" s="356">
        <v>737199</v>
      </c>
      <c r="C373" s="351" t="s">
        <v>1235</v>
      </c>
      <c r="D373" s="351"/>
      <c r="E373" s="351"/>
      <c r="F373" s="347">
        <v>1</v>
      </c>
      <c r="G373" s="347">
        <v>1</v>
      </c>
      <c r="H373" s="352" t="s">
        <v>845</v>
      </c>
      <c r="I373" s="358">
        <v>1000</v>
      </c>
      <c r="J373" s="354" t="s">
        <v>846</v>
      </c>
      <c r="K373" s="340">
        <v>197</v>
      </c>
      <c r="L373" s="340">
        <v>116</v>
      </c>
      <c r="M373" s="340">
        <v>109.19999999999999</v>
      </c>
      <c r="N373" s="340">
        <v>100</v>
      </c>
      <c r="O373" s="340">
        <v>28</v>
      </c>
      <c r="P373" s="341">
        <v>100</v>
      </c>
      <c r="Q373" s="344">
        <v>220</v>
      </c>
      <c r="R373" s="343">
        <f t="shared" si="45"/>
        <v>22000</v>
      </c>
      <c r="S373" s="344">
        <f t="shared" si="46"/>
        <v>30</v>
      </c>
      <c r="T373" s="345">
        <f t="shared" si="50"/>
        <v>6600</v>
      </c>
      <c r="U373" s="344">
        <f t="shared" si="47"/>
        <v>30</v>
      </c>
      <c r="V373" s="345">
        <f t="shared" si="51"/>
        <v>6600</v>
      </c>
      <c r="W373" s="344">
        <f t="shared" si="48"/>
        <v>30</v>
      </c>
      <c r="X373" s="346">
        <f t="shared" si="52"/>
        <v>6600</v>
      </c>
      <c r="Y373" s="344">
        <f t="shared" si="49"/>
        <v>10</v>
      </c>
      <c r="Z373" s="345">
        <f t="shared" si="53"/>
        <v>2200</v>
      </c>
      <c r="AA373" s="347"/>
    </row>
    <row r="374" spans="1:27" s="348" customFormat="1" ht="18.75">
      <c r="A374" s="334">
        <v>370</v>
      </c>
      <c r="B374" s="356">
        <v>257010</v>
      </c>
      <c r="C374" s="351" t="s">
        <v>1236</v>
      </c>
      <c r="D374" s="351"/>
      <c r="E374" s="351"/>
      <c r="F374" s="347">
        <v>1</v>
      </c>
      <c r="G374" s="347">
        <v>1</v>
      </c>
      <c r="H374" s="352" t="s">
        <v>845</v>
      </c>
      <c r="I374" s="358">
        <v>1000</v>
      </c>
      <c r="J374" s="354" t="s">
        <v>846</v>
      </c>
      <c r="K374" s="340">
        <v>2</v>
      </c>
      <c r="L374" s="340">
        <v>3</v>
      </c>
      <c r="M374" s="340">
        <v>1.2000000000000002</v>
      </c>
      <c r="N374" s="340">
        <v>1.2666666666666699</v>
      </c>
      <c r="O374" s="340">
        <v>0</v>
      </c>
      <c r="P374" s="341">
        <v>10</v>
      </c>
      <c r="Q374" s="344">
        <v>625</v>
      </c>
      <c r="R374" s="343">
        <f t="shared" si="45"/>
        <v>6250</v>
      </c>
      <c r="S374" s="344">
        <f t="shared" si="46"/>
        <v>3</v>
      </c>
      <c r="T374" s="345">
        <f t="shared" si="50"/>
        <v>1875</v>
      </c>
      <c r="U374" s="344">
        <f t="shared" si="47"/>
        <v>3</v>
      </c>
      <c r="V374" s="345">
        <f t="shared" si="51"/>
        <v>1875</v>
      </c>
      <c r="W374" s="344">
        <f t="shared" si="48"/>
        <v>3</v>
      </c>
      <c r="X374" s="346">
        <f t="shared" si="52"/>
        <v>1875</v>
      </c>
      <c r="Y374" s="344">
        <f t="shared" si="49"/>
        <v>1</v>
      </c>
      <c r="Z374" s="345">
        <f t="shared" si="53"/>
        <v>625</v>
      </c>
      <c r="AA374" s="347"/>
    </row>
    <row r="375" spans="1:27" s="348" customFormat="1" ht="18.75">
      <c r="A375" s="334">
        <v>371</v>
      </c>
      <c r="B375" s="356">
        <v>577618</v>
      </c>
      <c r="C375" s="351" t="s">
        <v>1237</v>
      </c>
      <c r="D375" s="351"/>
      <c r="E375" s="351"/>
      <c r="F375" s="347">
        <v>1</v>
      </c>
      <c r="G375" s="347">
        <v>1</v>
      </c>
      <c r="H375" s="352" t="s">
        <v>845</v>
      </c>
      <c r="I375" s="358">
        <v>500</v>
      </c>
      <c r="J375" s="354" t="s">
        <v>846</v>
      </c>
      <c r="K375" s="340">
        <v>0</v>
      </c>
      <c r="L375" s="340">
        <v>0</v>
      </c>
      <c r="M375" s="340">
        <v>0</v>
      </c>
      <c r="N375" s="340">
        <v>15</v>
      </c>
      <c r="O375" s="340">
        <v>0</v>
      </c>
      <c r="P375" s="341">
        <v>15</v>
      </c>
      <c r="Q375" s="344">
        <v>560.69200000000001</v>
      </c>
      <c r="R375" s="343">
        <f t="shared" si="45"/>
        <v>8410.380000000001</v>
      </c>
      <c r="S375" s="344">
        <v>5</v>
      </c>
      <c r="T375" s="345">
        <f t="shared" si="50"/>
        <v>2803.46</v>
      </c>
      <c r="U375" s="344">
        <v>5</v>
      </c>
      <c r="V375" s="345">
        <f t="shared" si="51"/>
        <v>2803.46</v>
      </c>
      <c r="W375" s="344">
        <v>4</v>
      </c>
      <c r="X375" s="346">
        <f t="shared" si="52"/>
        <v>2242.768</v>
      </c>
      <c r="Y375" s="344">
        <v>1</v>
      </c>
      <c r="Z375" s="345">
        <f t="shared" si="53"/>
        <v>560.69200000000001</v>
      </c>
      <c r="AA375" s="347"/>
    </row>
    <row r="376" spans="1:27" s="348" customFormat="1" ht="18.75">
      <c r="A376" s="349">
        <v>372</v>
      </c>
      <c r="B376" s="356">
        <v>106425</v>
      </c>
      <c r="C376" s="351" t="s">
        <v>1238</v>
      </c>
      <c r="D376" s="351"/>
      <c r="E376" s="351"/>
      <c r="F376" s="347">
        <v>1</v>
      </c>
      <c r="G376" s="347">
        <v>1</v>
      </c>
      <c r="H376" s="352" t="s">
        <v>845</v>
      </c>
      <c r="I376" s="358">
        <v>1000</v>
      </c>
      <c r="J376" s="354" t="s">
        <v>846</v>
      </c>
      <c r="K376" s="340">
        <v>54</v>
      </c>
      <c r="L376" s="340">
        <v>52</v>
      </c>
      <c r="M376" s="340">
        <v>30</v>
      </c>
      <c r="N376" s="340">
        <v>40</v>
      </c>
      <c r="O376" s="340">
        <v>20</v>
      </c>
      <c r="P376" s="341">
        <v>50</v>
      </c>
      <c r="Q376" s="344">
        <v>246.1</v>
      </c>
      <c r="R376" s="343">
        <f t="shared" si="45"/>
        <v>12305</v>
      </c>
      <c r="S376" s="344">
        <f t="shared" si="46"/>
        <v>15</v>
      </c>
      <c r="T376" s="345">
        <f t="shared" si="50"/>
        <v>3691.5</v>
      </c>
      <c r="U376" s="344">
        <f t="shared" si="47"/>
        <v>15</v>
      </c>
      <c r="V376" s="345">
        <f t="shared" si="51"/>
        <v>3691.5</v>
      </c>
      <c r="W376" s="344">
        <f t="shared" si="48"/>
        <v>15</v>
      </c>
      <c r="X376" s="346">
        <f t="shared" si="52"/>
        <v>3691.5</v>
      </c>
      <c r="Y376" s="344">
        <f t="shared" si="49"/>
        <v>5</v>
      </c>
      <c r="Z376" s="345">
        <f t="shared" si="53"/>
        <v>1230.5</v>
      </c>
      <c r="AA376" s="347"/>
    </row>
    <row r="377" spans="1:27" s="348" customFormat="1" ht="18.75">
      <c r="A377" s="334">
        <v>373</v>
      </c>
      <c r="B377" s="356"/>
      <c r="C377" s="351" t="s">
        <v>1239</v>
      </c>
      <c r="D377" s="351"/>
      <c r="E377" s="351"/>
      <c r="F377" s="347">
        <v>1</v>
      </c>
      <c r="G377" s="347">
        <v>1</v>
      </c>
      <c r="H377" s="352" t="s">
        <v>875</v>
      </c>
      <c r="I377" s="358">
        <v>100</v>
      </c>
      <c r="J377" s="354" t="s">
        <v>846</v>
      </c>
      <c r="K377" s="340">
        <v>0</v>
      </c>
      <c r="L377" s="340">
        <v>0</v>
      </c>
      <c r="M377" s="340">
        <v>0</v>
      </c>
      <c r="N377" s="340">
        <v>80</v>
      </c>
      <c r="O377" s="340">
        <v>0</v>
      </c>
      <c r="P377" s="341">
        <v>80</v>
      </c>
      <c r="Q377" s="344">
        <v>291.06765432098763</v>
      </c>
      <c r="R377" s="343">
        <f t="shared" si="45"/>
        <v>23285.412345679011</v>
      </c>
      <c r="S377" s="344">
        <f t="shared" si="46"/>
        <v>24</v>
      </c>
      <c r="T377" s="345">
        <f t="shared" si="50"/>
        <v>6985.6237037037026</v>
      </c>
      <c r="U377" s="344">
        <f t="shared" si="47"/>
        <v>24</v>
      </c>
      <c r="V377" s="345">
        <f t="shared" si="51"/>
        <v>6985.6237037037026</v>
      </c>
      <c r="W377" s="344">
        <f t="shared" si="48"/>
        <v>24</v>
      </c>
      <c r="X377" s="346">
        <f t="shared" si="52"/>
        <v>6985.6237037037026</v>
      </c>
      <c r="Y377" s="344">
        <f t="shared" si="49"/>
        <v>8</v>
      </c>
      <c r="Z377" s="345">
        <f t="shared" si="53"/>
        <v>2328.541234567901</v>
      </c>
      <c r="AA377" s="347"/>
    </row>
    <row r="378" spans="1:27" s="348" customFormat="1" ht="18.75">
      <c r="A378" s="349">
        <v>374</v>
      </c>
      <c r="B378" s="356">
        <v>737238</v>
      </c>
      <c r="C378" s="351" t="s">
        <v>1240</v>
      </c>
      <c r="D378" s="351"/>
      <c r="E378" s="351"/>
      <c r="F378" s="347">
        <v>1</v>
      </c>
      <c r="G378" s="347">
        <v>1</v>
      </c>
      <c r="H378" s="352" t="s">
        <v>875</v>
      </c>
      <c r="I378" s="358">
        <v>100</v>
      </c>
      <c r="J378" s="354" t="s">
        <v>846</v>
      </c>
      <c r="K378" s="340">
        <v>0</v>
      </c>
      <c r="L378" s="340">
        <v>0</v>
      </c>
      <c r="M378" s="340">
        <v>0</v>
      </c>
      <c r="N378" s="340">
        <v>60</v>
      </c>
      <c r="O378" s="340">
        <v>0</v>
      </c>
      <c r="P378" s="341">
        <v>60</v>
      </c>
      <c r="Q378" s="344">
        <v>370.21740259740261</v>
      </c>
      <c r="R378" s="343">
        <f t="shared" si="45"/>
        <v>22213.044155844156</v>
      </c>
      <c r="S378" s="344">
        <f t="shared" si="46"/>
        <v>18</v>
      </c>
      <c r="T378" s="345">
        <f t="shared" si="50"/>
        <v>6663.9132467532472</v>
      </c>
      <c r="U378" s="344">
        <f t="shared" si="47"/>
        <v>18</v>
      </c>
      <c r="V378" s="345">
        <f t="shared" si="51"/>
        <v>6663.9132467532472</v>
      </c>
      <c r="W378" s="344">
        <f t="shared" si="48"/>
        <v>18</v>
      </c>
      <c r="X378" s="346">
        <f t="shared" si="52"/>
        <v>6663.9132467532472</v>
      </c>
      <c r="Y378" s="344">
        <f t="shared" si="49"/>
        <v>6</v>
      </c>
      <c r="Z378" s="345">
        <f t="shared" si="53"/>
        <v>2221.3044155844154</v>
      </c>
      <c r="AA378" s="347"/>
    </row>
    <row r="379" spans="1:27" s="348" customFormat="1" ht="18.75">
      <c r="A379" s="349">
        <v>375</v>
      </c>
      <c r="B379" s="356"/>
      <c r="C379" s="351" t="s">
        <v>1241</v>
      </c>
      <c r="D379" s="351"/>
      <c r="E379" s="351"/>
      <c r="F379" s="347">
        <v>1</v>
      </c>
      <c r="G379" s="347">
        <v>2</v>
      </c>
      <c r="H379" s="352" t="s">
        <v>845</v>
      </c>
      <c r="I379" s="358">
        <v>1</v>
      </c>
      <c r="J379" s="354" t="s">
        <v>846</v>
      </c>
      <c r="K379" s="340">
        <v>0</v>
      </c>
      <c r="L379" s="340">
        <v>0</v>
      </c>
      <c r="M379" s="340">
        <v>403.20000000000005</v>
      </c>
      <c r="N379" s="340">
        <v>450</v>
      </c>
      <c r="O379" s="340">
        <v>0</v>
      </c>
      <c r="P379" s="341">
        <v>450</v>
      </c>
      <c r="Q379" s="344">
        <v>38</v>
      </c>
      <c r="R379" s="343">
        <f t="shared" si="45"/>
        <v>17100</v>
      </c>
      <c r="S379" s="344">
        <f t="shared" si="46"/>
        <v>135</v>
      </c>
      <c r="T379" s="345">
        <f t="shared" si="50"/>
        <v>5130</v>
      </c>
      <c r="U379" s="344">
        <f t="shared" si="47"/>
        <v>135</v>
      </c>
      <c r="V379" s="345">
        <f t="shared" si="51"/>
        <v>5130</v>
      </c>
      <c r="W379" s="344">
        <f t="shared" si="48"/>
        <v>135</v>
      </c>
      <c r="X379" s="346">
        <f t="shared" si="52"/>
        <v>5130</v>
      </c>
      <c r="Y379" s="344">
        <f t="shared" si="49"/>
        <v>45</v>
      </c>
      <c r="Z379" s="345">
        <f t="shared" si="53"/>
        <v>1710</v>
      </c>
      <c r="AA379" s="347"/>
    </row>
    <row r="380" spans="1:27" s="348" customFormat="1" ht="18.75">
      <c r="A380" s="334">
        <v>376</v>
      </c>
      <c r="B380" s="356">
        <v>737255</v>
      </c>
      <c r="C380" s="357" t="s">
        <v>1242</v>
      </c>
      <c r="D380" s="357"/>
      <c r="E380" s="357"/>
      <c r="F380" s="347">
        <v>1</v>
      </c>
      <c r="G380" s="347">
        <v>2</v>
      </c>
      <c r="H380" s="352" t="s">
        <v>845</v>
      </c>
      <c r="I380" s="358">
        <v>30</v>
      </c>
      <c r="J380" s="354" t="s">
        <v>846</v>
      </c>
      <c r="K380" s="340">
        <v>35</v>
      </c>
      <c r="L380" s="340">
        <v>30</v>
      </c>
      <c r="M380" s="340">
        <v>46.8</v>
      </c>
      <c r="N380" s="340">
        <v>50</v>
      </c>
      <c r="O380" s="340">
        <v>0</v>
      </c>
      <c r="P380" s="341">
        <v>50</v>
      </c>
      <c r="Q380" s="344">
        <v>192.6</v>
      </c>
      <c r="R380" s="343">
        <f t="shared" si="45"/>
        <v>9630</v>
      </c>
      <c r="S380" s="344">
        <f t="shared" si="46"/>
        <v>15</v>
      </c>
      <c r="T380" s="345">
        <f t="shared" si="50"/>
        <v>2889</v>
      </c>
      <c r="U380" s="344">
        <f t="shared" si="47"/>
        <v>15</v>
      </c>
      <c r="V380" s="345">
        <f t="shared" si="51"/>
        <v>2889</v>
      </c>
      <c r="W380" s="344">
        <f t="shared" si="48"/>
        <v>15</v>
      </c>
      <c r="X380" s="346">
        <f t="shared" si="52"/>
        <v>2889</v>
      </c>
      <c r="Y380" s="344">
        <f t="shared" si="49"/>
        <v>5</v>
      </c>
      <c r="Z380" s="345">
        <f t="shared" si="53"/>
        <v>963</v>
      </c>
      <c r="AA380" s="347"/>
    </row>
    <row r="381" spans="1:27" s="348" customFormat="1" ht="18.75">
      <c r="A381" s="334">
        <v>377</v>
      </c>
      <c r="B381" s="409">
        <v>394796</v>
      </c>
      <c r="C381" s="351" t="s">
        <v>1243</v>
      </c>
      <c r="D381" s="351"/>
      <c r="E381" s="351"/>
      <c r="F381" s="347">
        <v>1</v>
      </c>
      <c r="G381" s="347">
        <v>1</v>
      </c>
      <c r="H381" s="352" t="s">
        <v>845</v>
      </c>
      <c r="I381" s="358">
        <v>60</v>
      </c>
      <c r="J381" s="354" t="s">
        <v>846</v>
      </c>
      <c r="K381" s="340">
        <v>1215</v>
      </c>
      <c r="L381" s="340">
        <v>1098.3333333333333</v>
      </c>
      <c r="M381" s="340">
        <v>1250</v>
      </c>
      <c r="N381" s="340">
        <v>1300</v>
      </c>
      <c r="O381" s="340">
        <v>25</v>
      </c>
      <c r="P381" s="341">
        <v>1300</v>
      </c>
      <c r="Q381" s="344">
        <v>120</v>
      </c>
      <c r="R381" s="343">
        <f t="shared" si="45"/>
        <v>156000</v>
      </c>
      <c r="S381" s="344">
        <f t="shared" si="46"/>
        <v>390</v>
      </c>
      <c r="T381" s="345">
        <f t="shared" si="50"/>
        <v>46800</v>
      </c>
      <c r="U381" s="344">
        <f t="shared" si="47"/>
        <v>390</v>
      </c>
      <c r="V381" s="345">
        <f t="shared" si="51"/>
        <v>46800</v>
      </c>
      <c r="W381" s="344">
        <f t="shared" si="48"/>
        <v>390</v>
      </c>
      <c r="X381" s="346">
        <f t="shared" si="52"/>
        <v>46800</v>
      </c>
      <c r="Y381" s="344">
        <f t="shared" si="49"/>
        <v>130</v>
      </c>
      <c r="Z381" s="345">
        <f t="shared" si="53"/>
        <v>15600</v>
      </c>
      <c r="AA381" s="347"/>
    </row>
    <row r="382" spans="1:27" s="348" customFormat="1" ht="18.75">
      <c r="A382" s="349">
        <v>378</v>
      </c>
      <c r="B382" s="356">
        <v>295933</v>
      </c>
      <c r="C382" s="351" t="s">
        <v>1244</v>
      </c>
      <c r="D382" s="351"/>
      <c r="E382" s="351"/>
      <c r="F382" s="347">
        <v>1</v>
      </c>
      <c r="G382" s="347">
        <v>1</v>
      </c>
      <c r="H382" s="352" t="s">
        <v>845</v>
      </c>
      <c r="I382" s="358">
        <v>60</v>
      </c>
      <c r="J382" s="354" t="s">
        <v>846</v>
      </c>
      <c r="K382" s="340">
        <v>3704</v>
      </c>
      <c r="L382" s="340">
        <v>3561.6666666666665</v>
      </c>
      <c r="M382" s="340">
        <v>3873.6000000000004</v>
      </c>
      <c r="N382" s="340">
        <v>3900</v>
      </c>
      <c r="O382" s="340">
        <v>705.33333333333337</v>
      </c>
      <c r="P382" s="341">
        <v>3500</v>
      </c>
      <c r="Q382" s="344">
        <v>200</v>
      </c>
      <c r="R382" s="343">
        <f t="shared" si="45"/>
        <v>700000</v>
      </c>
      <c r="S382" s="344">
        <f t="shared" si="46"/>
        <v>1050</v>
      </c>
      <c r="T382" s="345">
        <f t="shared" si="50"/>
        <v>210000</v>
      </c>
      <c r="U382" s="344">
        <f t="shared" si="47"/>
        <v>1050</v>
      </c>
      <c r="V382" s="345">
        <f t="shared" si="51"/>
        <v>210000</v>
      </c>
      <c r="W382" s="344">
        <f t="shared" si="48"/>
        <v>1050</v>
      </c>
      <c r="X382" s="346">
        <f t="shared" si="52"/>
        <v>210000</v>
      </c>
      <c r="Y382" s="344">
        <f t="shared" si="49"/>
        <v>350</v>
      </c>
      <c r="Z382" s="345">
        <f t="shared" si="53"/>
        <v>70000</v>
      </c>
      <c r="AA382" s="347"/>
    </row>
    <row r="383" spans="1:27" s="348" customFormat="1" ht="18.75">
      <c r="A383" s="334">
        <v>379</v>
      </c>
      <c r="B383" s="356"/>
      <c r="C383" s="357" t="s">
        <v>1245</v>
      </c>
      <c r="D383" s="357"/>
      <c r="E383" s="357"/>
      <c r="F383" s="347">
        <v>1</v>
      </c>
      <c r="G383" s="347">
        <v>2</v>
      </c>
      <c r="H383" s="352" t="s">
        <v>845</v>
      </c>
      <c r="I383" s="358">
        <v>30</v>
      </c>
      <c r="J383" s="354" t="s">
        <v>846</v>
      </c>
      <c r="K383" s="340">
        <v>14</v>
      </c>
      <c r="L383" s="340">
        <v>15</v>
      </c>
      <c r="M383" s="340">
        <v>18</v>
      </c>
      <c r="N383" s="340">
        <v>19.6666666666667</v>
      </c>
      <c r="O383" s="340">
        <v>0</v>
      </c>
      <c r="P383" s="341">
        <v>20</v>
      </c>
      <c r="Q383" s="344">
        <v>706.20000000000016</v>
      </c>
      <c r="R383" s="343">
        <f t="shared" si="45"/>
        <v>14124.000000000004</v>
      </c>
      <c r="S383" s="344">
        <f t="shared" si="46"/>
        <v>6</v>
      </c>
      <c r="T383" s="345">
        <f t="shared" si="50"/>
        <v>4237.2000000000007</v>
      </c>
      <c r="U383" s="344">
        <f t="shared" si="47"/>
        <v>6</v>
      </c>
      <c r="V383" s="345">
        <f t="shared" si="51"/>
        <v>4237.2000000000007</v>
      </c>
      <c r="W383" s="344">
        <f t="shared" si="48"/>
        <v>6</v>
      </c>
      <c r="X383" s="346">
        <f t="shared" si="52"/>
        <v>4237.2000000000007</v>
      </c>
      <c r="Y383" s="344">
        <f t="shared" si="49"/>
        <v>2</v>
      </c>
      <c r="Z383" s="345">
        <f t="shared" si="53"/>
        <v>1412.4000000000003</v>
      </c>
      <c r="AA383" s="347"/>
    </row>
    <row r="384" spans="1:27" s="348" customFormat="1" ht="18.75">
      <c r="A384" s="349">
        <v>380</v>
      </c>
      <c r="B384" s="356">
        <v>527750</v>
      </c>
      <c r="C384" s="357" t="s">
        <v>1246</v>
      </c>
      <c r="D384" s="357"/>
      <c r="E384" s="357"/>
      <c r="F384" s="347">
        <v>1</v>
      </c>
      <c r="G384" s="347">
        <v>2</v>
      </c>
      <c r="H384" s="352" t="s">
        <v>845</v>
      </c>
      <c r="I384" s="358">
        <v>30</v>
      </c>
      <c r="J384" s="354" t="s">
        <v>846</v>
      </c>
      <c r="K384" s="340">
        <v>0</v>
      </c>
      <c r="L384" s="340">
        <v>0</v>
      </c>
      <c r="M384" s="340">
        <v>0</v>
      </c>
      <c r="N384" s="340">
        <v>10</v>
      </c>
      <c r="O384" s="340">
        <v>0</v>
      </c>
      <c r="P384" s="341">
        <v>10</v>
      </c>
      <c r="Q384" s="344">
        <v>1028.8499999999999</v>
      </c>
      <c r="R384" s="343">
        <f t="shared" si="45"/>
        <v>10288.5</v>
      </c>
      <c r="S384" s="344">
        <f t="shared" si="46"/>
        <v>3</v>
      </c>
      <c r="T384" s="345">
        <f t="shared" si="50"/>
        <v>3086.5499999999997</v>
      </c>
      <c r="U384" s="344">
        <f t="shared" si="47"/>
        <v>3</v>
      </c>
      <c r="V384" s="345">
        <f t="shared" si="51"/>
        <v>3086.5499999999997</v>
      </c>
      <c r="W384" s="344">
        <f t="shared" si="48"/>
        <v>3</v>
      </c>
      <c r="X384" s="346">
        <f t="shared" si="52"/>
        <v>3086.5499999999997</v>
      </c>
      <c r="Y384" s="344">
        <f t="shared" si="49"/>
        <v>1</v>
      </c>
      <c r="Z384" s="345">
        <f t="shared" si="53"/>
        <v>1028.8499999999999</v>
      </c>
      <c r="AA384" s="347"/>
    </row>
    <row r="385" spans="1:27" s="348" customFormat="1" ht="18.75">
      <c r="A385" s="349">
        <v>381</v>
      </c>
      <c r="B385" s="356"/>
      <c r="C385" s="336" t="s">
        <v>1247</v>
      </c>
      <c r="D385" s="337"/>
      <c r="E385" s="337"/>
      <c r="F385" s="347">
        <v>1</v>
      </c>
      <c r="G385" s="347">
        <v>2</v>
      </c>
      <c r="H385" s="352" t="s">
        <v>840</v>
      </c>
      <c r="I385" s="358">
        <v>1</v>
      </c>
      <c r="J385" s="354" t="s">
        <v>849</v>
      </c>
      <c r="K385" s="340">
        <v>0</v>
      </c>
      <c r="L385" s="340">
        <v>1600</v>
      </c>
      <c r="M385" s="340">
        <v>2403.6000000000004</v>
      </c>
      <c r="N385" s="340">
        <v>2500</v>
      </c>
      <c r="O385" s="340">
        <v>65</v>
      </c>
      <c r="P385" s="341">
        <v>2500</v>
      </c>
      <c r="Q385" s="344">
        <v>159.72653519720427</v>
      </c>
      <c r="R385" s="343">
        <f t="shared" si="45"/>
        <v>399316.3379930107</v>
      </c>
      <c r="S385" s="344">
        <f t="shared" si="46"/>
        <v>750</v>
      </c>
      <c r="T385" s="345">
        <f t="shared" si="50"/>
        <v>119794.9013979032</v>
      </c>
      <c r="U385" s="344">
        <f t="shared" si="47"/>
        <v>750</v>
      </c>
      <c r="V385" s="345">
        <f t="shared" si="51"/>
        <v>119794.9013979032</v>
      </c>
      <c r="W385" s="344">
        <f t="shared" si="48"/>
        <v>750</v>
      </c>
      <c r="X385" s="346">
        <f t="shared" si="52"/>
        <v>119794.9013979032</v>
      </c>
      <c r="Y385" s="344">
        <f t="shared" si="49"/>
        <v>250</v>
      </c>
      <c r="Z385" s="345">
        <f t="shared" si="53"/>
        <v>39931.633799301067</v>
      </c>
      <c r="AA385" s="347"/>
    </row>
    <row r="386" spans="1:27" s="348" customFormat="1" ht="18.75">
      <c r="A386" s="334">
        <v>382</v>
      </c>
      <c r="B386" s="356"/>
      <c r="C386" s="351" t="s">
        <v>1248</v>
      </c>
      <c r="D386" s="351"/>
      <c r="E386" s="351"/>
      <c r="F386" s="347">
        <v>1</v>
      </c>
      <c r="G386" s="347">
        <v>1</v>
      </c>
      <c r="H386" s="352" t="s">
        <v>845</v>
      </c>
      <c r="I386" s="358">
        <v>100</v>
      </c>
      <c r="J386" s="354" t="s">
        <v>846</v>
      </c>
      <c r="K386" s="340">
        <v>101</v>
      </c>
      <c r="L386" s="340">
        <v>26</v>
      </c>
      <c r="M386" s="340">
        <v>43.2</v>
      </c>
      <c r="N386" s="340">
        <v>40</v>
      </c>
      <c r="O386" s="340">
        <v>16</v>
      </c>
      <c r="P386" s="341">
        <v>30</v>
      </c>
      <c r="Q386" s="344">
        <v>76.885555555555541</v>
      </c>
      <c r="R386" s="343">
        <f t="shared" si="45"/>
        <v>2306.5666666666662</v>
      </c>
      <c r="S386" s="344">
        <f t="shared" si="46"/>
        <v>9</v>
      </c>
      <c r="T386" s="345">
        <f t="shared" si="50"/>
        <v>691.96999999999991</v>
      </c>
      <c r="U386" s="344">
        <f t="shared" si="47"/>
        <v>9</v>
      </c>
      <c r="V386" s="345">
        <f t="shared" si="51"/>
        <v>691.96999999999991</v>
      </c>
      <c r="W386" s="344">
        <f t="shared" si="48"/>
        <v>9</v>
      </c>
      <c r="X386" s="346">
        <f t="shared" si="52"/>
        <v>691.96999999999991</v>
      </c>
      <c r="Y386" s="344">
        <f t="shared" si="49"/>
        <v>3</v>
      </c>
      <c r="Z386" s="345">
        <f t="shared" si="53"/>
        <v>230.65666666666664</v>
      </c>
      <c r="AA386" s="347"/>
    </row>
    <row r="387" spans="1:27" s="348" customFormat="1" ht="18.75">
      <c r="A387" s="334">
        <v>383</v>
      </c>
      <c r="B387" s="356"/>
      <c r="C387" s="351" t="s">
        <v>1249</v>
      </c>
      <c r="D387" s="351"/>
      <c r="E387" s="351"/>
      <c r="F387" s="347">
        <v>2</v>
      </c>
      <c r="G387" s="347">
        <v>1</v>
      </c>
      <c r="H387" s="352" t="s">
        <v>1250</v>
      </c>
      <c r="I387" s="358">
        <v>10</v>
      </c>
      <c r="J387" s="354" t="s">
        <v>852</v>
      </c>
      <c r="K387" s="340">
        <v>82</v>
      </c>
      <c r="L387" s="340">
        <v>325</v>
      </c>
      <c r="M387" s="340">
        <v>432</v>
      </c>
      <c r="N387" s="340">
        <v>600</v>
      </c>
      <c r="O387" s="340">
        <v>120</v>
      </c>
      <c r="P387" s="341">
        <v>500</v>
      </c>
      <c r="Q387" s="344">
        <v>254.66</v>
      </c>
      <c r="R387" s="343">
        <f t="shared" si="45"/>
        <v>127330</v>
      </c>
      <c r="S387" s="344">
        <f t="shared" si="46"/>
        <v>150</v>
      </c>
      <c r="T387" s="345">
        <f t="shared" si="50"/>
        <v>38199</v>
      </c>
      <c r="U387" s="344">
        <f t="shared" si="47"/>
        <v>150</v>
      </c>
      <c r="V387" s="345">
        <f t="shared" si="51"/>
        <v>38199</v>
      </c>
      <c r="W387" s="344">
        <f t="shared" si="48"/>
        <v>150</v>
      </c>
      <c r="X387" s="346">
        <f t="shared" si="52"/>
        <v>38199</v>
      </c>
      <c r="Y387" s="344">
        <f t="shared" si="49"/>
        <v>50</v>
      </c>
      <c r="Z387" s="345">
        <f t="shared" si="53"/>
        <v>12733</v>
      </c>
      <c r="AA387" s="347"/>
    </row>
    <row r="388" spans="1:27" s="348" customFormat="1" ht="18.75">
      <c r="A388" s="349">
        <v>384</v>
      </c>
      <c r="B388" s="356">
        <v>755313</v>
      </c>
      <c r="C388" s="351" t="s">
        <v>1251</v>
      </c>
      <c r="D388" s="351"/>
      <c r="E388" s="351"/>
      <c r="F388" s="347">
        <v>1</v>
      </c>
      <c r="G388" s="347">
        <v>1</v>
      </c>
      <c r="H388" s="352" t="s">
        <v>838</v>
      </c>
      <c r="I388" s="358">
        <v>1</v>
      </c>
      <c r="J388" s="354" t="s">
        <v>293</v>
      </c>
      <c r="K388" s="340">
        <v>398</v>
      </c>
      <c r="L388" s="340">
        <v>369</v>
      </c>
      <c r="M388" s="340">
        <v>255.60000000000002</v>
      </c>
      <c r="N388" s="340">
        <v>260</v>
      </c>
      <c r="O388" s="340">
        <v>0</v>
      </c>
      <c r="P388" s="341">
        <v>350</v>
      </c>
      <c r="Q388" s="344">
        <v>42.8</v>
      </c>
      <c r="R388" s="343">
        <f t="shared" si="45"/>
        <v>14979.999999999998</v>
      </c>
      <c r="S388" s="344">
        <f t="shared" si="46"/>
        <v>105</v>
      </c>
      <c r="T388" s="345">
        <f t="shared" si="50"/>
        <v>4494</v>
      </c>
      <c r="U388" s="344">
        <f t="shared" si="47"/>
        <v>105</v>
      </c>
      <c r="V388" s="345">
        <f t="shared" si="51"/>
        <v>4494</v>
      </c>
      <c r="W388" s="344">
        <f t="shared" si="48"/>
        <v>105</v>
      </c>
      <c r="X388" s="346">
        <f t="shared" si="52"/>
        <v>4494</v>
      </c>
      <c r="Y388" s="344">
        <f t="shared" si="49"/>
        <v>35</v>
      </c>
      <c r="Z388" s="345">
        <f t="shared" si="53"/>
        <v>1498</v>
      </c>
      <c r="AA388" s="347"/>
    </row>
    <row r="389" spans="1:27" s="348" customFormat="1" ht="18.75">
      <c r="A389" s="334">
        <v>385</v>
      </c>
      <c r="B389" s="356"/>
      <c r="C389" s="357" t="s">
        <v>1252</v>
      </c>
      <c r="D389" s="357"/>
      <c r="E389" s="357"/>
      <c r="F389" s="347">
        <v>1</v>
      </c>
      <c r="G389" s="347">
        <v>1</v>
      </c>
      <c r="H389" s="352" t="s">
        <v>879</v>
      </c>
      <c r="I389" s="358">
        <v>1</v>
      </c>
      <c r="J389" s="354" t="s">
        <v>293</v>
      </c>
      <c r="K389" s="340">
        <v>1560</v>
      </c>
      <c r="L389" s="340">
        <v>1590</v>
      </c>
      <c r="M389" s="340">
        <v>2088</v>
      </c>
      <c r="N389" s="340">
        <v>2200</v>
      </c>
      <c r="O389" s="340">
        <v>300</v>
      </c>
      <c r="P389" s="341">
        <v>2000</v>
      </c>
      <c r="Q389" s="344">
        <v>8</v>
      </c>
      <c r="R389" s="343">
        <f t="shared" si="45"/>
        <v>16000</v>
      </c>
      <c r="S389" s="344">
        <f t="shared" si="46"/>
        <v>600</v>
      </c>
      <c r="T389" s="345">
        <f t="shared" si="50"/>
        <v>4800</v>
      </c>
      <c r="U389" s="344">
        <f t="shared" si="47"/>
        <v>600</v>
      </c>
      <c r="V389" s="345">
        <f t="shared" si="51"/>
        <v>4800</v>
      </c>
      <c r="W389" s="344">
        <f t="shared" si="48"/>
        <v>600</v>
      </c>
      <c r="X389" s="346">
        <f t="shared" si="52"/>
        <v>4800</v>
      </c>
      <c r="Y389" s="344">
        <f t="shared" si="49"/>
        <v>200</v>
      </c>
      <c r="Z389" s="345">
        <f t="shared" si="53"/>
        <v>1600</v>
      </c>
      <c r="AA389" s="347"/>
    </row>
    <row r="390" spans="1:27" s="348" customFormat="1" ht="17.850000000000001" customHeight="1">
      <c r="A390" s="349">
        <v>386</v>
      </c>
      <c r="B390" s="356">
        <v>742796</v>
      </c>
      <c r="C390" s="351" t="s">
        <v>1253</v>
      </c>
      <c r="D390" s="351"/>
      <c r="E390" s="351"/>
      <c r="F390" s="347">
        <v>1</v>
      </c>
      <c r="G390" s="347">
        <v>1</v>
      </c>
      <c r="H390" s="352" t="s">
        <v>915</v>
      </c>
      <c r="I390" s="358">
        <v>1</v>
      </c>
      <c r="J390" s="354" t="s">
        <v>356</v>
      </c>
      <c r="K390" s="340">
        <v>3437</v>
      </c>
      <c r="L390" s="340">
        <v>2330</v>
      </c>
      <c r="M390" s="340">
        <v>2736</v>
      </c>
      <c r="N390" s="340">
        <v>2600</v>
      </c>
      <c r="O390" s="340">
        <v>280</v>
      </c>
      <c r="P390" s="341">
        <v>2700</v>
      </c>
      <c r="Q390" s="344">
        <v>34.24</v>
      </c>
      <c r="R390" s="343">
        <f t="shared" si="45"/>
        <v>92448</v>
      </c>
      <c r="S390" s="344">
        <f t="shared" si="46"/>
        <v>810</v>
      </c>
      <c r="T390" s="345">
        <f t="shared" si="50"/>
        <v>27734.400000000001</v>
      </c>
      <c r="U390" s="344">
        <f t="shared" si="47"/>
        <v>810</v>
      </c>
      <c r="V390" s="345">
        <f t="shared" si="51"/>
        <v>27734.400000000001</v>
      </c>
      <c r="W390" s="344">
        <f t="shared" si="48"/>
        <v>810</v>
      </c>
      <c r="X390" s="346">
        <f t="shared" si="52"/>
        <v>27734.400000000001</v>
      </c>
      <c r="Y390" s="344">
        <f t="shared" si="49"/>
        <v>270</v>
      </c>
      <c r="Z390" s="345">
        <f t="shared" si="53"/>
        <v>9244.8000000000011</v>
      </c>
      <c r="AA390" s="347"/>
    </row>
    <row r="391" spans="1:27" s="348" customFormat="1" ht="18.75">
      <c r="A391" s="349">
        <v>387</v>
      </c>
      <c r="B391" s="359">
        <v>957922</v>
      </c>
      <c r="C391" s="351" t="s">
        <v>1254</v>
      </c>
      <c r="D391" s="351"/>
      <c r="E391" s="351"/>
      <c r="F391" s="347">
        <v>1</v>
      </c>
      <c r="G391" s="347">
        <v>1</v>
      </c>
      <c r="H391" s="352" t="s">
        <v>845</v>
      </c>
      <c r="I391" s="358">
        <v>100</v>
      </c>
      <c r="J391" s="354" t="s">
        <v>846</v>
      </c>
      <c r="K391" s="340">
        <v>1011</v>
      </c>
      <c r="L391" s="340">
        <v>999</v>
      </c>
      <c r="M391" s="340">
        <v>1092</v>
      </c>
      <c r="N391" s="340">
        <v>1100</v>
      </c>
      <c r="O391" s="340">
        <v>60</v>
      </c>
      <c r="P391" s="341">
        <v>1200</v>
      </c>
      <c r="Q391" s="344">
        <v>40</v>
      </c>
      <c r="R391" s="343">
        <f t="shared" si="45"/>
        <v>48000</v>
      </c>
      <c r="S391" s="344">
        <f t="shared" si="46"/>
        <v>360</v>
      </c>
      <c r="T391" s="345">
        <f t="shared" si="50"/>
        <v>14400</v>
      </c>
      <c r="U391" s="344">
        <f t="shared" si="47"/>
        <v>360</v>
      </c>
      <c r="V391" s="345">
        <f t="shared" si="51"/>
        <v>14400</v>
      </c>
      <c r="W391" s="344">
        <f t="shared" si="48"/>
        <v>360</v>
      </c>
      <c r="X391" s="346">
        <f t="shared" si="52"/>
        <v>14400</v>
      </c>
      <c r="Y391" s="344">
        <f t="shared" si="49"/>
        <v>120</v>
      </c>
      <c r="Z391" s="345">
        <f t="shared" si="53"/>
        <v>4800</v>
      </c>
      <c r="AA391" s="347"/>
    </row>
    <row r="392" spans="1:27" s="348" customFormat="1" ht="18.75">
      <c r="A392" s="334">
        <v>388</v>
      </c>
      <c r="B392" s="356">
        <v>762054</v>
      </c>
      <c r="C392" s="351" t="s">
        <v>1255</v>
      </c>
      <c r="D392" s="351"/>
      <c r="E392" s="351"/>
      <c r="F392" s="347">
        <v>1</v>
      </c>
      <c r="G392" s="347">
        <v>1</v>
      </c>
      <c r="H392" s="352" t="s">
        <v>845</v>
      </c>
      <c r="I392" s="358">
        <v>30</v>
      </c>
      <c r="J392" s="354" t="s">
        <v>846</v>
      </c>
      <c r="K392" s="340">
        <v>1147</v>
      </c>
      <c r="L392" s="340">
        <v>1381</v>
      </c>
      <c r="M392" s="340">
        <v>1696.8000000000002</v>
      </c>
      <c r="N392" s="340">
        <v>1800</v>
      </c>
      <c r="O392" s="340">
        <v>216.66666666666666</v>
      </c>
      <c r="P392" s="341">
        <v>1600</v>
      </c>
      <c r="Q392" s="344">
        <v>60.563507779349351</v>
      </c>
      <c r="R392" s="343">
        <f t="shared" si="45"/>
        <v>96901.612446958956</v>
      </c>
      <c r="S392" s="344">
        <f t="shared" si="46"/>
        <v>480</v>
      </c>
      <c r="T392" s="345">
        <f t="shared" si="50"/>
        <v>29070.483734087687</v>
      </c>
      <c r="U392" s="344">
        <f t="shared" si="47"/>
        <v>480</v>
      </c>
      <c r="V392" s="345">
        <f t="shared" si="51"/>
        <v>29070.483734087687</v>
      </c>
      <c r="W392" s="344">
        <f t="shared" si="48"/>
        <v>480</v>
      </c>
      <c r="X392" s="346">
        <f t="shared" si="52"/>
        <v>29070.483734087687</v>
      </c>
      <c r="Y392" s="344">
        <f t="shared" si="49"/>
        <v>160</v>
      </c>
      <c r="Z392" s="345">
        <f t="shared" si="53"/>
        <v>9690.161244695897</v>
      </c>
      <c r="AA392" s="347"/>
    </row>
    <row r="393" spans="1:27" s="348" customFormat="1" ht="18.75">
      <c r="A393" s="334">
        <v>389</v>
      </c>
      <c r="B393" s="356">
        <v>265153</v>
      </c>
      <c r="C393" s="351" t="s">
        <v>1256</v>
      </c>
      <c r="D393" s="351"/>
      <c r="E393" s="351"/>
      <c r="F393" s="347">
        <v>1</v>
      </c>
      <c r="G393" s="347">
        <v>1</v>
      </c>
      <c r="H393" s="352" t="s">
        <v>915</v>
      </c>
      <c r="I393" s="358">
        <v>1</v>
      </c>
      <c r="J393" s="354" t="s">
        <v>293</v>
      </c>
      <c r="K393" s="340">
        <v>17</v>
      </c>
      <c r="L393" s="340">
        <v>17</v>
      </c>
      <c r="M393" s="340">
        <v>26.400000000000002</v>
      </c>
      <c r="N393" s="340">
        <v>29.533333333333299</v>
      </c>
      <c r="O393" s="340">
        <v>3</v>
      </c>
      <c r="P393" s="341">
        <v>30</v>
      </c>
      <c r="Q393" s="344">
        <v>4000</v>
      </c>
      <c r="R393" s="343">
        <f t="shared" si="45"/>
        <v>120000</v>
      </c>
      <c r="S393" s="344">
        <f t="shared" si="46"/>
        <v>9</v>
      </c>
      <c r="T393" s="345">
        <f t="shared" si="50"/>
        <v>36000</v>
      </c>
      <c r="U393" s="344">
        <f t="shared" si="47"/>
        <v>9</v>
      </c>
      <c r="V393" s="345">
        <f t="shared" si="51"/>
        <v>36000</v>
      </c>
      <c r="W393" s="344">
        <f t="shared" si="48"/>
        <v>9</v>
      </c>
      <c r="X393" s="346">
        <f t="shared" si="52"/>
        <v>36000</v>
      </c>
      <c r="Y393" s="344">
        <f t="shared" si="49"/>
        <v>3</v>
      </c>
      <c r="Z393" s="345">
        <f t="shared" si="53"/>
        <v>12000</v>
      </c>
      <c r="AA393" s="347"/>
    </row>
    <row r="394" spans="1:27" s="348" customFormat="1" ht="18.75">
      <c r="A394" s="349">
        <v>390</v>
      </c>
      <c r="B394" s="356">
        <v>824795</v>
      </c>
      <c r="C394" s="351" t="s">
        <v>1257</v>
      </c>
      <c r="D394" s="351"/>
      <c r="E394" s="351"/>
      <c r="F394" s="347">
        <v>1</v>
      </c>
      <c r="G394" s="347">
        <v>1</v>
      </c>
      <c r="H394" s="352" t="s">
        <v>905</v>
      </c>
      <c r="I394" s="358">
        <v>1</v>
      </c>
      <c r="J394" s="354" t="s">
        <v>288</v>
      </c>
      <c r="K394" s="340">
        <v>42</v>
      </c>
      <c r="L394" s="340">
        <v>41</v>
      </c>
      <c r="M394" s="340">
        <v>42</v>
      </c>
      <c r="N394" s="340">
        <v>50</v>
      </c>
      <c r="O394" s="340">
        <v>9</v>
      </c>
      <c r="P394" s="341">
        <v>45</v>
      </c>
      <c r="Q394" s="344">
        <v>380</v>
      </c>
      <c r="R394" s="343">
        <f t="shared" ref="R394:R457" si="54">P394*Q394</f>
        <v>17100</v>
      </c>
      <c r="S394" s="344">
        <v>14</v>
      </c>
      <c r="T394" s="345">
        <f t="shared" si="50"/>
        <v>5320</v>
      </c>
      <c r="U394" s="344">
        <v>14</v>
      </c>
      <c r="V394" s="345">
        <f t="shared" si="51"/>
        <v>5320</v>
      </c>
      <c r="W394" s="344">
        <v>14</v>
      </c>
      <c r="X394" s="346">
        <f t="shared" si="52"/>
        <v>5320</v>
      </c>
      <c r="Y394" s="344">
        <v>3</v>
      </c>
      <c r="Z394" s="345">
        <f t="shared" si="53"/>
        <v>1140</v>
      </c>
      <c r="AA394" s="347"/>
    </row>
    <row r="395" spans="1:27" s="348" customFormat="1" ht="18.75">
      <c r="A395" s="334">
        <v>391</v>
      </c>
      <c r="B395" s="356"/>
      <c r="C395" s="357" t="s">
        <v>1258</v>
      </c>
      <c r="D395" s="357"/>
      <c r="E395" s="357"/>
      <c r="F395" s="347">
        <v>1</v>
      </c>
      <c r="G395" s="347">
        <v>1</v>
      </c>
      <c r="H395" s="352" t="s">
        <v>851</v>
      </c>
      <c r="I395" s="358">
        <v>1</v>
      </c>
      <c r="J395" s="354" t="s">
        <v>293</v>
      </c>
      <c r="K395" s="340">
        <v>4</v>
      </c>
      <c r="L395" s="340">
        <v>2</v>
      </c>
      <c r="M395" s="340">
        <v>0</v>
      </c>
      <c r="N395" s="340">
        <v>2</v>
      </c>
      <c r="O395" s="340">
        <v>0</v>
      </c>
      <c r="P395" s="341">
        <v>5</v>
      </c>
      <c r="Q395" s="344">
        <v>580</v>
      </c>
      <c r="R395" s="343">
        <f t="shared" si="54"/>
        <v>2900</v>
      </c>
      <c r="S395" s="344">
        <v>2</v>
      </c>
      <c r="T395" s="345">
        <f t="shared" ref="T395:T458" si="55">S395*Q395</f>
        <v>1160</v>
      </c>
      <c r="U395" s="344">
        <v>2</v>
      </c>
      <c r="V395" s="345">
        <f t="shared" ref="V395:V458" si="56">U395*Q395</f>
        <v>1160</v>
      </c>
      <c r="W395" s="344">
        <v>1</v>
      </c>
      <c r="X395" s="346">
        <f t="shared" ref="X395:X458" si="57">W395*Q395</f>
        <v>580</v>
      </c>
      <c r="Y395" s="344">
        <v>0</v>
      </c>
      <c r="Z395" s="345">
        <f t="shared" ref="Z395:Z458" si="58">Y395*Q395</f>
        <v>0</v>
      </c>
      <c r="AA395" s="347"/>
    </row>
    <row r="396" spans="1:27" s="348" customFormat="1" ht="18.75">
      <c r="A396" s="349">
        <v>392</v>
      </c>
      <c r="B396" s="356">
        <v>117591</v>
      </c>
      <c r="C396" s="351" t="s">
        <v>1259</v>
      </c>
      <c r="D396" s="351"/>
      <c r="E396" s="351"/>
      <c r="F396" s="347">
        <v>1</v>
      </c>
      <c r="G396" s="347">
        <v>1</v>
      </c>
      <c r="H396" s="352" t="s">
        <v>845</v>
      </c>
      <c r="I396" s="358">
        <v>250</v>
      </c>
      <c r="J396" s="354" t="s">
        <v>846</v>
      </c>
      <c r="K396" s="340">
        <v>852</v>
      </c>
      <c r="L396" s="340">
        <v>815</v>
      </c>
      <c r="M396" s="340">
        <v>948</v>
      </c>
      <c r="N396" s="340">
        <v>970</v>
      </c>
      <c r="O396" s="340">
        <v>215</v>
      </c>
      <c r="P396" s="341">
        <v>900</v>
      </c>
      <c r="Q396" s="344">
        <f>175/2</f>
        <v>87.5</v>
      </c>
      <c r="R396" s="343">
        <f t="shared" si="54"/>
        <v>78750</v>
      </c>
      <c r="S396" s="344">
        <f t="shared" ref="S396:S459" si="59">P396*0.3</f>
        <v>270</v>
      </c>
      <c r="T396" s="345">
        <f t="shared" si="55"/>
        <v>23625</v>
      </c>
      <c r="U396" s="344">
        <f t="shared" ref="U396:U459" si="60">P396*0.3</f>
        <v>270</v>
      </c>
      <c r="V396" s="345">
        <f t="shared" si="56"/>
        <v>23625</v>
      </c>
      <c r="W396" s="344">
        <f t="shared" ref="W396:W459" si="61">P396*0.3</f>
        <v>270</v>
      </c>
      <c r="X396" s="346">
        <f t="shared" si="57"/>
        <v>23625</v>
      </c>
      <c r="Y396" s="344">
        <f t="shared" ref="Y396:Y459" si="62">P396*0.1</f>
        <v>90</v>
      </c>
      <c r="Z396" s="345">
        <f t="shared" si="58"/>
        <v>7875</v>
      </c>
      <c r="AA396" s="347"/>
    </row>
    <row r="397" spans="1:27" s="348" customFormat="1" ht="18.75">
      <c r="A397" s="349">
        <v>393</v>
      </c>
      <c r="B397" s="363">
        <v>117504</v>
      </c>
      <c r="C397" s="351" t="s">
        <v>1260</v>
      </c>
      <c r="D397" s="351"/>
      <c r="E397" s="351"/>
      <c r="F397" s="347">
        <v>1</v>
      </c>
      <c r="G397" s="347">
        <v>1</v>
      </c>
      <c r="H397" s="352" t="s">
        <v>859</v>
      </c>
      <c r="I397" s="358">
        <v>1</v>
      </c>
      <c r="J397" s="354" t="s">
        <v>293</v>
      </c>
      <c r="K397" s="340">
        <v>2789</v>
      </c>
      <c r="L397" s="340">
        <v>1788</v>
      </c>
      <c r="M397" s="340">
        <v>1540.8000000000002</v>
      </c>
      <c r="N397" s="340">
        <v>1600</v>
      </c>
      <c r="O397" s="340">
        <v>24</v>
      </c>
      <c r="P397" s="341">
        <v>1600</v>
      </c>
      <c r="Q397" s="344">
        <v>12</v>
      </c>
      <c r="R397" s="343">
        <f t="shared" si="54"/>
        <v>19200</v>
      </c>
      <c r="S397" s="344">
        <f t="shared" si="59"/>
        <v>480</v>
      </c>
      <c r="T397" s="345">
        <f t="shared" si="55"/>
        <v>5760</v>
      </c>
      <c r="U397" s="344">
        <f t="shared" si="60"/>
        <v>480</v>
      </c>
      <c r="V397" s="345">
        <f t="shared" si="56"/>
        <v>5760</v>
      </c>
      <c r="W397" s="344">
        <f t="shared" si="61"/>
        <v>480</v>
      </c>
      <c r="X397" s="346">
        <f t="shared" si="57"/>
        <v>5760</v>
      </c>
      <c r="Y397" s="344">
        <f t="shared" si="62"/>
        <v>160</v>
      </c>
      <c r="Z397" s="345">
        <f t="shared" si="58"/>
        <v>1920</v>
      </c>
      <c r="AA397" s="347"/>
    </row>
    <row r="398" spans="1:27" s="348" customFormat="1" ht="18.75">
      <c r="A398" s="334">
        <v>394</v>
      </c>
      <c r="B398" s="356">
        <v>789982</v>
      </c>
      <c r="C398" s="351" t="s">
        <v>1261</v>
      </c>
      <c r="D398" s="351"/>
      <c r="E398" s="351"/>
      <c r="F398" s="347">
        <v>1</v>
      </c>
      <c r="G398" s="347">
        <v>1</v>
      </c>
      <c r="H398" s="352" t="s">
        <v>845</v>
      </c>
      <c r="I398" s="358">
        <v>1000</v>
      </c>
      <c r="J398" s="354" t="s">
        <v>846</v>
      </c>
      <c r="K398" s="340">
        <v>1835</v>
      </c>
      <c r="L398" s="340">
        <v>1878</v>
      </c>
      <c r="M398" s="340">
        <v>1867.1999999999998</v>
      </c>
      <c r="N398" s="340">
        <v>1900</v>
      </c>
      <c r="O398" s="340">
        <v>44</v>
      </c>
      <c r="P398" s="341">
        <v>1900</v>
      </c>
      <c r="Q398" s="344">
        <v>481.5</v>
      </c>
      <c r="R398" s="343">
        <f t="shared" si="54"/>
        <v>914850</v>
      </c>
      <c r="S398" s="344">
        <f t="shared" si="59"/>
        <v>570</v>
      </c>
      <c r="T398" s="345">
        <f t="shared" si="55"/>
        <v>274455</v>
      </c>
      <c r="U398" s="344">
        <f t="shared" si="60"/>
        <v>570</v>
      </c>
      <c r="V398" s="345">
        <f t="shared" si="56"/>
        <v>274455</v>
      </c>
      <c r="W398" s="344">
        <f t="shared" si="61"/>
        <v>570</v>
      </c>
      <c r="X398" s="346">
        <f t="shared" si="57"/>
        <v>274455</v>
      </c>
      <c r="Y398" s="344">
        <f t="shared" si="62"/>
        <v>190</v>
      </c>
      <c r="Z398" s="345">
        <f t="shared" si="58"/>
        <v>91485</v>
      </c>
      <c r="AA398" s="347"/>
    </row>
    <row r="399" spans="1:27" s="348" customFormat="1" ht="18.75">
      <c r="A399" s="334">
        <v>395</v>
      </c>
      <c r="B399" s="356">
        <v>768762</v>
      </c>
      <c r="C399" s="351" t="s">
        <v>1262</v>
      </c>
      <c r="D399" s="351"/>
      <c r="E399" s="351"/>
      <c r="F399" s="347">
        <v>1</v>
      </c>
      <c r="G399" s="347">
        <v>2</v>
      </c>
      <c r="H399" s="352" t="s">
        <v>845</v>
      </c>
      <c r="I399" s="358">
        <v>100</v>
      </c>
      <c r="J399" s="354" t="s">
        <v>846</v>
      </c>
      <c r="K399" s="340">
        <v>54</v>
      </c>
      <c r="L399" s="340">
        <v>85</v>
      </c>
      <c r="M399" s="340">
        <v>42</v>
      </c>
      <c r="N399" s="340">
        <v>50</v>
      </c>
      <c r="O399" s="340">
        <v>0</v>
      </c>
      <c r="P399" s="341">
        <v>75</v>
      </c>
      <c r="Q399" s="344">
        <v>35.31</v>
      </c>
      <c r="R399" s="343">
        <f t="shared" si="54"/>
        <v>2648.25</v>
      </c>
      <c r="S399" s="344">
        <v>23</v>
      </c>
      <c r="T399" s="345">
        <f t="shared" si="55"/>
        <v>812.13000000000011</v>
      </c>
      <c r="U399" s="344">
        <v>23</v>
      </c>
      <c r="V399" s="345">
        <f t="shared" si="56"/>
        <v>812.13000000000011</v>
      </c>
      <c r="W399" s="344">
        <v>23</v>
      </c>
      <c r="X399" s="346">
        <f t="shared" si="57"/>
        <v>812.13000000000011</v>
      </c>
      <c r="Y399" s="344">
        <v>6</v>
      </c>
      <c r="Z399" s="345">
        <f t="shared" si="58"/>
        <v>211.86</v>
      </c>
      <c r="AA399" s="347"/>
    </row>
    <row r="400" spans="1:27" s="348" customFormat="1" ht="18.75">
      <c r="A400" s="349">
        <v>396</v>
      </c>
      <c r="B400" s="356">
        <v>768696</v>
      </c>
      <c r="C400" s="351" t="s">
        <v>1263</v>
      </c>
      <c r="D400" s="351"/>
      <c r="E400" s="351"/>
      <c r="F400" s="347">
        <v>1</v>
      </c>
      <c r="G400" s="347">
        <v>1</v>
      </c>
      <c r="H400" s="352" t="s">
        <v>845</v>
      </c>
      <c r="I400" s="358">
        <v>500</v>
      </c>
      <c r="J400" s="354" t="s">
        <v>846</v>
      </c>
      <c r="K400" s="340">
        <v>650</v>
      </c>
      <c r="L400" s="340">
        <v>1100</v>
      </c>
      <c r="M400" s="340">
        <v>1452</v>
      </c>
      <c r="N400" s="340">
        <v>1600</v>
      </c>
      <c r="O400" s="340">
        <v>90</v>
      </c>
      <c r="P400" s="341">
        <v>1550</v>
      </c>
      <c r="Q400" s="344">
        <v>96</v>
      </c>
      <c r="R400" s="343">
        <f t="shared" si="54"/>
        <v>148800</v>
      </c>
      <c r="S400" s="344">
        <f t="shared" si="59"/>
        <v>465</v>
      </c>
      <c r="T400" s="345">
        <f t="shared" si="55"/>
        <v>44640</v>
      </c>
      <c r="U400" s="344">
        <f t="shared" si="60"/>
        <v>465</v>
      </c>
      <c r="V400" s="345">
        <f t="shared" si="56"/>
        <v>44640</v>
      </c>
      <c r="W400" s="344">
        <f t="shared" si="61"/>
        <v>465</v>
      </c>
      <c r="X400" s="346">
        <f t="shared" si="57"/>
        <v>44640</v>
      </c>
      <c r="Y400" s="344">
        <f t="shared" si="62"/>
        <v>155</v>
      </c>
      <c r="Z400" s="345">
        <f t="shared" si="58"/>
        <v>14880</v>
      </c>
      <c r="AA400" s="347"/>
    </row>
    <row r="401" spans="1:27" s="348" customFormat="1" ht="18.75">
      <c r="A401" s="334">
        <v>397</v>
      </c>
      <c r="B401" s="356"/>
      <c r="C401" s="351" t="s">
        <v>1264</v>
      </c>
      <c r="D401" s="351"/>
      <c r="E401" s="351"/>
      <c r="F401" s="347">
        <v>1</v>
      </c>
      <c r="G401" s="347">
        <v>1</v>
      </c>
      <c r="H401" s="352" t="s">
        <v>840</v>
      </c>
      <c r="I401" s="358">
        <v>1</v>
      </c>
      <c r="J401" s="354" t="s">
        <v>849</v>
      </c>
      <c r="K401" s="340">
        <v>904</v>
      </c>
      <c r="L401" s="340">
        <v>720</v>
      </c>
      <c r="M401" s="340">
        <v>1320</v>
      </c>
      <c r="N401" s="340">
        <v>1400</v>
      </c>
      <c r="O401" s="340">
        <v>50</v>
      </c>
      <c r="P401" s="341">
        <v>1400</v>
      </c>
      <c r="Q401" s="344">
        <v>30</v>
      </c>
      <c r="R401" s="343">
        <f t="shared" si="54"/>
        <v>42000</v>
      </c>
      <c r="S401" s="344">
        <f t="shared" si="59"/>
        <v>420</v>
      </c>
      <c r="T401" s="345">
        <f t="shared" si="55"/>
        <v>12600</v>
      </c>
      <c r="U401" s="344">
        <f t="shared" si="60"/>
        <v>420</v>
      </c>
      <c r="V401" s="345">
        <f t="shared" si="56"/>
        <v>12600</v>
      </c>
      <c r="W401" s="344">
        <f t="shared" si="61"/>
        <v>420</v>
      </c>
      <c r="X401" s="346">
        <f t="shared" si="57"/>
        <v>12600</v>
      </c>
      <c r="Y401" s="344">
        <f t="shared" si="62"/>
        <v>140</v>
      </c>
      <c r="Z401" s="345">
        <f t="shared" si="58"/>
        <v>4200</v>
      </c>
      <c r="AA401" s="347"/>
    </row>
    <row r="402" spans="1:27" s="348" customFormat="1" ht="18.75">
      <c r="A402" s="349">
        <v>398</v>
      </c>
      <c r="B402" s="356">
        <v>790762</v>
      </c>
      <c r="C402" s="351" t="s">
        <v>1265</v>
      </c>
      <c r="D402" s="351"/>
      <c r="E402" s="351"/>
      <c r="F402" s="347">
        <v>1</v>
      </c>
      <c r="G402" s="347">
        <v>1</v>
      </c>
      <c r="H402" s="352" t="s">
        <v>845</v>
      </c>
      <c r="I402" s="358">
        <v>250</v>
      </c>
      <c r="J402" s="354" t="s">
        <v>846</v>
      </c>
      <c r="K402" s="340">
        <v>239</v>
      </c>
      <c r="L402" s="340">
        <v>500</v>
      </c>
      <c r="M402" s="340">
        <v>588</v>
      </c>
      <c r="N402" s="340">
        <v>600</v>
      </c>
      <c r="O402" s="340">
        <v>10</v>
      </c>
      <c r="P402" s="341">
        <v>600</v>
      </c>
      <c r="Q402" s="344">
        <v>110</v>
      </c>
      <c r="R402" s="343">
        <f t="shared" si="54"/>
        <v>66000</v>
      </c>
      <c r="S402" s="344">
        <f t="shared" si="59"/>
        <v>180</v>
      </c>
      <c r="T402" s="345">
        <f t="shared" si="55"/>
        <v>19800</v>
      </c>
      <c r="U402" s="344">
        <f t="shared" si="60"/>
        <v>180</v>
      </c>
      <c r="V402" s="345">
        <f t="shared" si="56"/>
        <v>19800</v>
      </c>
      <c r="W402" s="344">
        <f t="shared" si="61"/>
        <v>180</v>
      </c>
      <c r="X402" s="346">
        <f t="shared" si="57"/>
        <v>19800</v>
      </c>
      <c r="Y402" s="344">
        <f t="shared" si="62"/>
        <v>60</v>
      </c>
      <c r="Z402" s="345">
        <f t="shared" si="58"/>
        <v>6600</v>
      </c>
      <c r="AA402" s="347"/>
    </row>
    <row r="403" spans="1:27" s="348" customFormat="1" ht="18.75">
      <c r="A403" s="349">
        <v>399</v>
      </c>
      <c r="B403" s="362"/>
      <c r="C403" s="351" t="s">
        <v>1266</v>
      </c>
      <c r="D403" s="351"/>
      <c r="E403" s="351"/>
      <c r="F403" s="347">
        <v>1</v>
      </c>
      <c r="G403" s="347">
        <v>1</v>
      </c>
      <c r="H403" s="352" t="s">
        <v>845</v>
      </c>
      <c r="I403" s="358">
        <v>100</v>
      </c>
      <c r="J403" s="354" t="s">
        <v>846</v>
      </c>
      <c r="K403" s="340">
        <v>813</v>
      </c>
      <c r="L403" s="340">
        <v>775</v>
      </c>
      <c r="M403" s="340">
        <v>708</v>
      </c>
      <c r="N403" s="340">
        <v>750</v>
      </c>
      <c r="O403" s="340">
        <v>0</v>
      </c>
      <c r="P403" s="341">
        <v>800</v>
      </c>
      <c r="Q403" s="344">
        <v>160</v>
      </c>
      <c r="R403" s="343">
        <f t="shared" si="54"/>
        <v>128000</v>
      </c>
      <c r="S403" s="344">
        <f t="shared" si="59"/>
        <v>240</v>
      </c>
      <c r="T403" s="345">
        <f t="shared" si="55"/>
        <v>38400</v>
      </c>
      <c r="U403" s="344">
        <f t="shared" si="60"/>
        <v>240</v>
      </c>
      <c r="V403" s="345">
        <f t="shared" si="56"/>
        <v>38400</v>
      </c>
      <c r="W403" s="344">
        <f t="shared" si="61"/>
        <v>240</v>
      </c>
      <c r="X403" s="346">
        <f t="shared" si="57"/>
        <v>38400</v>
      </c>
      <c r="Y403" s="344">
        <f t="shared" si="62"/>
        <v>80</v>
      </c>
      <c r="Z403" s="345">
        <f t="shared" si="58"/>
        <v>12800</v>
      </c>
      <c r="AA403" s="347"/>
    </row>
    <row r="404" spans="1:27" s="348" customFormat="1" ht="18.75">
      <c r="A404" s="334">
        <v>400</v>
      </c>
      <c r="B404" s="359">
        <v>740716</v>
      </c>
      <c r="C404" s="357" t="s">
        <v>1267</v>
      </c>
      <c r="D404" s="357"/>
      <c r="E404" s="357"/>
      <c r="F404" s="347">
        <v>1</v>
      </c>
      <c r="G404" s="347">
        <v>1</v>
      </c>
      <c r="H404" s="352" t="s">
        <v>845</v>
      </c>
      <c r="I404" s="358">
        <v>30</v>
      </c>
      <c r="J404" s="354" t="s">
        <v>846</v>
      </c>
      <c r="K404" s="340">
        <v>622</v>
      </c>
      <c r="L404" s="340">
        <v>1000</v>
      </c>
      <c r="M404" s="340">
        <v>1086</v>
      </c>
      <c r="N404" s="340">
        <v>1100</v>
      </c>
      <c r="O404" s="340">
        <v>70</v>
      </c>
      <c r="P404" s="341">
        <v>1100</v>
      </c>
      <c r="Q404" s="344">
        <v>285</v>
      </c>
      <c r="R404" s="343">
        <f t="shared" si="54"/>
        <v>313500</v>
      </c>
      <c r="S404" s="344">
        <f t="shared" si="59"/>
        <v>330</v>
      </c>
      <c r="T404" s="345">
        <f t="shared" si="55"/>
        <v>94050</v>
      </c>
      <c r="U404" s="344">
        <f t="shared" si="60"/>
        <v>330</v>
      </c>
      <c r="V404" s="345">
        <f t="shared" si="56"/>
        <v>94050</v>
      </c>
      <c r="W404" s="344">
        <f t="shared" si="61"/>
        <v>330</v>
      </c>
      <c r="X404" s="346">
        <f t="shared" si="57"/>
        <v>94050</v>
      </c>
      <c r="Y404" s="344">
        <f t="shared" si="62"/>
        <v>110</v>
      </c>
      <c r="Z404" s="345">
        <f t="shared" si="58"/>
        <v>31350</v>
      </c>
      <c r="AA404" s="347"/>
    </row>
    <row r="405" spans="1:27" s="348" customFormat="1" ht="18.75">
      <c r="A405" s="334">
        <v>401</v>
      </c>
      <c r="B405" s="356">
        <v>757547</v>
      </c>
      <c r="C405" s="357" t="s">
        <v>1268</v>
      </c>
      <c r="D405" s="357"/>
      <c r="E405" s="357"/>
      <c r="F405" s="347">
        <v>1</v>
      </c>
      <c r="G405" s="347">
        <v>1</v>
      </c>
      <c r="H405" s="352" t="s">
        <v>879</v>
      </c>
      <c r="I405" s="358">
        <v>1</v>
      </c>
      <c r="J405" s="354" t="s">
        <v>293</v>
      </c>
      <c r="K405" s="340">
        <v>153</v>
      </c>
      <c r="L405" s="340">
        <v>128</v>
      </c>
      <c r="M405" s="340">
        <v>96</v>
      </c>
      <c r="N405" s="340">
        <v>100</v>
      </c>
      <c r="O405" s="340">
        <v>60</v>
      </c>
      <c r="P405" s="341">
        <v>100</v>
      </c>
      <c r="Q405" s="344">
        <v>125</v>
      </c>
      <c r="R405" s="343">
        <f t="shared" si="54"/>
        <v>12500</v>
      </c>
      <c r="S405" s="344">
        <f t="shared" si="59"/>
        <v>30</v>
      </c>
      <c r="T405" s="345">
        <f t="shared" si="55"/>
        <v>3750</v>
      </c>
      <c r="U405" s="344">
        <f t="shared" si="60"/>
        <v>30</v>
      </c>
      <c r="V405" s="345">
        <f t="shared" si="56"/>
        <v>3750</v>
      </c>
      <c r="W405" s="344">
        <f t="shared" si="61"/>
        <v>30</v>
      </c>
      <c r="X405" s="346">
        <f t="shared" si="57"/>
        <v>3750</v>
      </c>
      <c r="Y405" s="344">
        <f t="shared" si="62"/>
        <v>10</v>
      </c>
      <c r="Z405" s="345">
        <f t="shared" si="58"/>
        <v>1250</v>
      </c>
      <c r="AA405" s="347"/>
    </row>
    <row r="406" spans="1:27" s="348" customFormat="1" ht="18.75">
      <c r="A406" s="349">
        <v>402</v>
      </c>
      <c r="B406" s="356">
        <v>236527</v>
      </c>
      <c r="C406" s="357" t="s">
        <v>1269</v>
      </c>
      <c r="D406" s="357"/>
      <c r="E406" s="357"/>
      <c r="F406" s="347">
        <v>2</v>
      </c>
      <c r="G406" s="347">
        <v>1</v>
      </c>
      <c r="H406" s="352" t="s">
        <v>1270</v>
      </c>
      <c r="I406" s="358">
        <v>10</v>
      </c>
      <c r="J406" s="354" t="s">
        <v>373</v>
      </c>
      <c r="K406" s="340">
        <v>127</v>
      </c>
      <c r="L406" s="340">
        <v>131</v>
      </c>
      <c r="M406" s="340">
        <v>80.400000000000006</v>
      </c>
      <c r="N406" s="340">
        <v>100</v>
      </c>
      <c r="O406" s="340">
        <v>17</v>
      </c>
      <c r="P406" s="341">
        <v>100</v>
      </c>
      <c r="Q406" s="344">
        <v>107</v>
      </c>
      <c r="R406" s="343">
        <f t="shared" si="54"/>
        <v>10700</v>
      </c>
      <c r="S406" s="344">
        <f t="shared" si="59"/>
        <v>30</v>
      </c>
      <c r="T406" s="345">
        <f t="shared" si="55"/>
        <v>3210</v>
      </c>
      <c r="U406" s="344">
        <f t="shared" si="60"/>
        <v>30</v>
      </c>
      <c r="V406" s="345">
        <f t="shared" si="56"/>
        <v>3210</v>
      </c>
      <c r="W406" s="344">
        <f t="shared" si="61"/>
        <v>30</v>
      </c>
      <c r="X406" s="346">
        <f t="shared" si="57"/>
        <v>3210</v>
      </c>
      <c r="Y406" s="344">
        <f t="shared" si="62"/>
        <v>10</v>
      </c>
      <c r="Z406" s="345">
        <f t="shared" si="58"/>
        <v>1070</v>
      </c>
      <c r="AA406" s="347"/>
    </row>
    <row r="407" spans="1:27" s="348" customFormat="1" ht="18.75">
      <c r="A407" s="334">
        <v>403</v>
      </c>
      <c r="B407" s="356"/>
      <c r="C407" s="351" t="s">
        <v>1271</v>
      </c>
      <c r="D407" s="351"/>
      <c r="E407" s="351"/>
      <c r="F407" s="347">
        <v>1</v>
      </c>
      <c r="G407" s="347">
        <v>1</v>
      </c>
      <c r="H407" s="352" t="s">
        <v>838</v>
      </c>
      <c r="I407" s="358">
        <v>1</v>
      </c>
      <c r="J407" s="354" t="s">
        <v>293</v>
      </c>
      <c r="K407" s="340">
        <v>1843</v>
      </c>
      <c r="L407" s="340">
        <v>1220</v>
      </c>
      <c r="M407" s="340">
        <v>1624.8000000000002</v>
      </c>
      <c r="N407" s="340">
        <v>1400</v>
      </c>
      <c r="O407" s="340">
        <v>1094</v>
      </c>
      <c r="P407" s="341">
        <v>550</v>
      </c>
      <c r="Q407" s="344">
        <v>24.61</v>
      </c>
      <c r="R407" s="343">
        <f t="shared" si="54"/>
        <v>13535.5</v>
      </c>
      <c r="S407" s="344">
        <f t="shared" si="59"/>
        <v>165</v>
      </c>
      <c r="T407" s="345">
        <f t="shared" si="55"/>
        <v>4060.65</v>
      </c>
      <c r="U407" s="344">
        <f t="shared" si="60"/>
        <v>165</v>
      </c>
      <c r="V407" s="345">
        <f t="shared" si="56"/>
        <v>4060.65</v>
      </c>
      <c r="W407" s="344">
        <f t="shared" si="61"/>
        <v>165</v>
      </c>
      <c r="X407" s="346">
        <f t="shared" si="57"/>
        <v>4060.65</v>
      </c>
      <c r="Y407" s="344">
        <f t="shared" si="62"/>
        <v>55</v>
      </c>
      <c r="Z407" s="345">
        <f t="shared" si="58"/>
        <v>1353.55</v>
      </c>
      <c r="AA407" s="347"/>
    </row>
    <row r="408" spans="1:27" s="348" customFormat="1" ht="18.75">
      <c r="A408" s="349">
        <v>404</v>
      </c>
      <c r="B408" s="356">
        <v>779923</v>
      </c>
      <c r="C408" s="351" t="s">
        <v>1272</v>
      </c>
      <c r="D408" s="351"/>
      <c r="E408" s="351"/>
      <c r="F408" s="347">
        <v>1</v>
      </c>
      <c r="G408" s="347">
        <v>1</v>
      </c>
      <c r="H408" s="352" t="s">
        <v>845</v>
      </c>
      <c r="I408" s="358">
        <v>500</v>
      </c>
      <c r="J408" s="354" t="s">
        <v>846</v>
      </c>
      <c r="K408" s="340">
        <v>111</v>
      </c>
      <c r="L408" s="340">
        <v>165</v>
      </c>
      <c r="M408" s="340">
        <v>134.39999999999998</v>
      </c>
      <c r="N408" s="340">
        <v>160.19999999999999</v>
      </c>
      <c r="O408" s="340">
        <v>27</v>
      </c>
      <c r="P408" s="341">
        <v>170</v>
      </c>
      <c r="Q408" s="344">
        <v>368</v>
      </c>
      <c r="R408" s="343">
        <f t="shared" si="54"/>
        <v>62560</v>
      </c>
      <c r="S408" s="344">
        <f t="shared" si="59"/>
        <v>51</v>
      </c>
      <c r="T408" s="345">
        <f t="shared" si="55"/>
        <v>18768</v>
      </c>
      <c r="U408" s="344">
        <f t="shared" si="60"/>
        <v>51</v>
      </c>
      <c r="V408" s="345">
        <f t="shared" si="56"/>
        <v>18768</v>
      </c>
      <c r="W408" s="344">
        <f t="shared" si="61"/>
        <v>51</v>
      </c>
      <c r="X408" s="346">
        <f t="shared" si="57"/>
        <v>18768</v>
      </c>
      <c r="Y408" s="344">
        <f t="shared" si="62"/>
        <v>17</v>
      </c>
      <c r="Z408" s="345">
        <f t="shared" si="58"/>
        <v>6256</v>
      </c>
      <c r="AA408" s="347"/>
    </row>
    <row r="409" spans="1:27" s="348" customFormat="1" ht="18.75">
      <c r="A409" s="349">
        <v>405</v>
      </c>
      <c r="B409" s="356">
        <v>579141</v>
      </c>
      <c r="C409" s="351" t="s">
        <v>1273</v>
      </c>
      <c r="D409" s="351"/>
      <c r="E409" s="351"/>
      <c r="F409" s="347">
        <v>1</v>
      </c>
      <c r="G409" s="347">
        <v>1</v>
      </c>
      <c r="H409" s="352" t="s">
        <v>838</v>
      </c>
      <c r="I409" s="358">
        <v>1</v>
      </c>
      <c r="J409" s="354" t="s">
        <v>290</v>
      </c>
      <c r="K409" s="340">
        <v>5510</v>
      </c>
      <c r="L409" s="340">
        <v>5580</v>
      </c>
      <c r="M409" s="340">
        <v>6336</v>
      </c>
      <c r="N409" s="340">
        <v>6700</v>
      </c>
      <c r="O409" s="340">
        <v>720</v>
      </c>
      <c r="P409" s="341">
        <v>6200</v>
      </c>
      <c r="Q409" s="344">
        <v>21</v>
      </c>
      <c r="R409" s="343">
        <f t="shared" si="54"/>
        <v>130200</v>
      </c>
      <c r="S409" s="344">
        <f t="shared" si="59"/>
        <v>1860</v>
      </c>
      <c r="T409" s="345">
        <f t="shared" si="55"/>
        <v>39060</v>
      </c>
      <c r="U409" s="344">
        <f t="shared" si="60"/>
        <v>1860</v>
      </c>
      <c r="V409" s="345">
        <f t="shared" si="56"/>
        <v>39060</v>
      </c>
      <c r="W409" s="344">
        <f t="shared" si="61"/>
        <v>1860</v>
      </c>
      <c r="X409" s="346">
        <f t="shared" si="57"/>
        <v>39060</v>
      </c>
      <c r="Y409" s="344">
        <f t="shared" si="62"/>
        <v>620</v>
      </c>
      <c r="Z409" s="345">
        <f t="shared" si="58"/>
        <v>13020</v>
      </c>
      <c r="AA409" s="347"/>
    </row>
    <row r="410" spans="1:27" s="348" customFormat="1" ht="18.75">
      <c r="A410" s="334">
        <v>406</v>
      </c>
      <c r="B410" s="356">
        <v>436194</v>
      </c>
      <c r="C410" s="351" t="s">
        <v>1274</v>
      </c>
      <c r="D410" s="351"/>
      <c r="E410" s="351"/>
      <c r="F410" s="347">
        <v>1</v>
      </c>
      <c r="G410" s="347">
        <v>1</v>
      </c>
      <c r="H410" s="352" t="s">
        <v>840</v>
      </c>
      <c r="I410" s="358">
        <v>1</v>
      </c>
      <c r="J410" s="354" t="s">
        <v>841</v>
      </c>
      <c r="K410" s="340">
        <v>12</v>
      </c>
      <c r="L410" s="340">
        <v>16</v>
      </c>
      <c r="M410" s="340">
        <v>12</v>
      </c>
      <c r="N410" s="340">
        <v>20</v>
      </c>
      <c r="O410" s="340">
        <v>5</v>
      </c>
      <c r="P410" s="341">
        <v>20</v>
      </c>
      <c r="Q410" s="344">
        <v>5400</v>
      </c>
      <c r="R410" s="343">
        <f t="shared" si="54"/>
        <v>108000</v>
      </c>
      <c r="S410" s="344">
        <f t="shared" si="59"/>
        <v>6</v>
      </c>
      <c r="T410" s="345">
        <f t="shared" si="55"/>
        <v>32400</v>
      </c>
      <c r="U410" s="344">
        <f t="shared" si="60"/>
        <v>6</v>
      </c>
      <c r="V410" s="345">
        <f t="shared" si="56"/>
        <v>32400</v>
      </c>
      <c r="W410" s="344">
        <f t="shared" si="61"/>
        <v>6</v>
      </c>
      <c r="X410" s="346">
        <f t="shared" si="57"/>
        <v>32400</v>
      </c>
      <c r="Y410" s="344">
        <f t="shared" si="62"/>
        <v>2</v>
      </c>
      <c r="Z410" s="345">
        <f t="shared" si="58"/>
        <v>10800</v>
      </c>
      <c r="AA410" s="347"/>
    </row>
    <row r="411" spans="1:27" s="348" customFormat="1" ht="18.75">
      <c r="A411" s="334">
        <v>407</v>
      </c>
      <c r="B411" s="356">
        <v>545283</v>
      </c>
      <c r="C411" s="351" t="s">
        <v>1275</v>
      </c>
      <c r="D411" s="351"/>
      <c r="E411" s="351"/>
      <c r="F411" s="347">
        <v>1</v>
      </c>
      <c r="G411" s="347">
        <v>1</v>
      </c>
      <c r="H411" s="352" t="s">
        <v>840</v>
      </c>
      <c r="I411" s="358">
        <v>1</v>
      </c>
      <c r="J411" s="354" t="s">
        <v>841</v>
      </c>
      <c r="K411" s="340">
        <v>186</v>
      </c>
      <c r="L411" s="340">
        <v>25</v>
      </c>
      <c r="M411" s="340">
        <v>60</v>
      </c>
      <c r="N411" s="340">
        <v>100</v>
      </c>
      <c r="O411" s="340">
        <v>17</v>
      </c>
      <c r="P411" s="341">
        <v>100</v>
      </c>
      <c r="Q411" s="344">
        <v>20</v>
      </c>
      <c r="R411" s="343">
        <f t="shared" si="54"/>
        <v>2000</v>
      </c>
      <c r="S411" s="344">
        <f t="shared" si="59"/>
        <v>30</v>
      </c>
      <c r="T411" s="345">
        <f t="shared" si="55"/>
        <v>600</v>
      </c>
      <c r="U411" s="344">
        <f t="shared" si="60"/>
        <v>30</v>
      </c>
      <c r="V411" s="345">
        <f t="shared" si="56"/>
        <v>600</v>
      </c>
      <c r="W411" s="344">
        <f t="shared" si="61"/>
        <v>30</v>
      </c>
      <c r="X411" s="346">
        <f t="shared" si="57"/>
        <v>600</v>
      </c>
      <c r="Y411" s="344">
        <f t="shared" si="62"/>
        <v>10</v>
      </c>
      <c r="Z411" s="345">
        <f t="shared" si="58"/>
        <v>200</v>
      </c>
      <c r="AA411" s="347"/>
    </row>
    <row r="412" spans="1:27" s="348" customFormat="1" ht="18.75">
      <c r="A412" s="349">
        <v>408</v>
      </c>
      <c r="B412" s="356">
        <v>723378</v>
      </c>
      <c r="C412" s="351" t="s">
        <v>1276</v>
      </c>
      <c r="D412" s="351"/>
      <c r="E412" s="351"/>
      <c r="F412" s="347">
        <v>1</v>
      </c>
      <c r="G412" s="347">
        <v>1</v>
      </c>
      <c r="H412" s="352" t="s">
        <v>845</v>
      </c>
      <c r="I412" s="358">
        <v>100</v>
      </c>
      <c r="J412" s="354" t="s">
        <v>846</v>
      </c>
      <c r="K412" s="340">
        <v>452</v>
      </c>
      <c r="L412" s="340">
        <v>385</v>
      </c>
      <c r="M412" s="340">
        <v>264</v>
      </c>
      <c r="N412" s="340">
        <v>300</v>
      </c>
      <c r="O412" s="340">
        <v>60</v>
      </c>
      <c r="P412" s="341">
        <v>300</v>
      </c>
      <c r="Q412" s="344">
        <v>235</v>
      </c>
      <c r="R412" s="343">
        <f t="shared" si="54"/>
        <v>70500</v>
      </c>
      <c r="S412" s="344">
        <f t="shared" si="59"/>
        <v>90</v>
      </c>
      <c r="T412" s="345">
        <f t="shared" si="55"/>
        <v>21150</v>
      </c>
      <c r="U412" s="344">
        <f t="shared" si="60"/>
        <v>90</v>
      </c>
      <c r="V412" s="345">
        <f t="shared" si="56"/>
        <v>21150</v>
      </c>
      <c r="W412" s="344">
        <f t="shared" si="61"/>
        <v>90</v>
      </c>
      <c r="X412" s="346">
        <f t="shared" si="57"/>
        <v>21150</v>
      </c>
      <c r="Y412" s="344">
        <f t="shared" si="62"/>
        <v>30</v>
      </c>
      <c r="Z412" s="345">
        <f t="shared" si="58"/>
        <v>7050</v>
      </c>
      <c r="AA412" s="347"/>
    </row>
    <row r="413" spans="1:27" s="348" customFormat="1" ht="18.75">
      <c r="A413" s="334">
        <v>409</v>
      </c>
      <c r="B413" s="356"/>
      <c r="C413" s="351" t="s">
        <v>1277</v>
      </c>
      <c r="D413" s="351"/>
      <c r="E413" s="351"/>
      <c r="F413" s="347">
        <v>1</v>
      </c>
      <c r="G413" s="347">
        <v>1</v>
      </c>
      <c r="H413" s="352" t="s">
        <v>840</v>
      </c>
      <c r="I413" s="358">
        <v>1</v>
      </c>
      <c r="J413" s="354" t="s">
        <v>849</v>
      </c>
      <c r="K413" s="340">
        <v>5</v>
      </c>
      <c r="L413" s="340">
        <v>9</v>
      </c>
      <c r="M413" s="340">
        <v>10.8</v>
      </c>
      <c r="N413" s="340">
        <v>14.0666666666667</v>
      </c>
      <c r="O413" s="340">
        <v>0</v>
      </c>
      <c r="P413" s="341">
        <v>15</v>
      </c>
      <c r="Q413" s="344">
        <v>781.1</v>
      </c>
      <c r="R413" s="343">
        <f t="shared" si="54"/>
        <v>11716.5</v>
      </c>
      <c r="S413" s="344">
        <v>5</v>
      </c>
      <c r="T413" s="345">
        <f t="shared" si="55"/>
        <v>3905.5</v>
      </c>
      <c r="U413" s="344">
        <v>5</v>
      </c>
      <c r="V413" s="345">
        <f t="shared" si="56"/>
        <v>3905.5</v>
      </c>
      <c r="W413" s="344">
        <v>4</v>
      </c>
      <c r="X413" s="346">
        <f t="shared" si="57"/>
        <v>3124.4</v>
      </c>
      <c r="Y413" s="344">
        <v>1</v>
      </c>
      <c r="Z413" s="345">
        <f t="shared" si="58"/>
        <v>781.1</v>
      </c>
      <c r="AA413" s="347"/>
    </row>
    <row r="414" spans="1:27" s="348" customFormat="1" ht="18.75">
      <c r="A414" s="349">
        <v>410</v>
      </c>
      <c r="B414" s="356">
        <v>779664</v>
      </c>
      <c r="C414" s="351" t="s">
        <v>1278</v>
      </c>
      <c r="D414" s="351"/>
      <c r="E414" s="351"/>
      <c r="F414" s="347">
        <v>1</v>
      </c>
      <c r="G414" s="347">
        <v>1</v>
      </c>
      <c r="H414" s="352" t="s">
        <v>840</v>
      </c>
      <c r="I414" s="358">
        <v>1</v>
      </c>
      <c r="J414" s="354" t="s">
        <v>841</v>
      </c>
      <c r="K414" s="340">
        <v>33</v>
      </c>
      <c r="L414" s="340">
        <v>50</v>
      </c>
      <c r="M414" s="340">
        <v>84</v>
      </c>
      <c r="N414" s="340">
        <v>100</v>
      </c>
      <c r="O414" s="340">
        <v>10</v>
      </c>
      <c r="P414" s="341">
        <v>90</v>
      </c>
      <c r="Q414" s="344">
        <v>167</v>
      </c>
      <c r="R414" s="343">
        <f t="shared" si="54"/>
        <v>15030</v>
      </c>
      <c r="S414" s="344">
        <f t="shared" si="59"/>
        <v>27</v>
      </c>
      <c r="T414" s="345">
        <f t="shared" si="55"/>
        <v>4509</v>
      </c>
      <c r="U414" s="344">
        <f t="shared" si="60"/>
        <v>27</v>
      </c>
      <c r="V414" s="345">
        <f t="shared" si="56"/>
        <v>4509</v>
      </c>
      <c r="W414" s="344">
        <f t="shared" si="61"/>
        <v>27</v>
      </c>
      <c r="X414" s="346">
        <f t="shared" si="57"/>
        <v>4509</v>
      </c>
      <c r="Y414" s="344">
        <f t="shared" si="62"/>
        <v>9</v>
      </c>
      <c r="Z414" s="345">
        <f t="shared" si="58"/>
        <v>1503</v>
      </c>
      <c r="AA414" s="347"/>
    </row>
    <row r="415" spans="1:27" s="348" customFormat="1" ht="18.75">
      <c r="A415" s="349">
        <v>411</v>
      </c>
      <c r="B415" s="356"/>
      <c r="C415" s="357" t="s">
        <v>1279</v>
      </c>
      <c r="D415" s="357"/>
      <c r="E415" s="357"/>
      <c r="F415" s="347">
        <v>1</v>
      </c>
      <c r="G415" s="347">
        <v>2</v>
      </c>
      <c r="H415" s="352" t="s">
        <v>845</v>
      </c>
      <c r="I415" s="358">
        <v>30</v>
      </c>
      <c r="J415" s="354" t="s">
        <v>846</v>
      </c>
      <c r="K415" s="340">
        <v>178</v>
      </c>
      <c r="L415" s="340">
        <v>145</v>
      </c>
      <c r="M415" s="340">
        <v>130.80000000000001</v>
      </c>
      <c r="N415" s="340">
        <v>150</v>
      </c>
      <c r="O415" s="340">
        <v>0</v>
      </c>
      <c r="P415" s="341">
        <v>180</v>
      </c>
      <c r="Q415" s="344">
        <v>412.46568807339446</v>
      </c>
      <c r="R415" s="343">
        <f t="shared" si="54"/>
        <v>74243.823853210997</v>
      </c>
      <c r="S415" s="344">
        <f t="shared" si="59"/>
        <v>54</v>
      </c>
      <c r="T415" s="345">
        <f t="shared" si="55"/>
        <v>22273.147155963299</v>
      </c>
      <c r="U415" s="344">
        <f t="shared" si="60"/>
        <v>54</v>
      </c>
      <c r="V415" s="345">
        <f t="shared" si="56"/>
        <v>22273.147155963299</v>
      </c>
      <c r="W415" s="344">
        <f t="shared" si="61"/>
        <v>54</v>
      </c>
      <c r="X415" s="346">
        <f t="shared" si="57"/>
        <v>22273.147155963299</v>
      </c>
      <c r="Y415" s="344">
        <f t="shared" si="62"/>
        <v>18</v>
      </c>
      <c r="Z415" s="345">
        <f t="shared" si="58"/>
        <v>7424.3823853211006</v>
      </c>
      <c r="AA415" s="347"/>
    </row>
    <row r="416" spans="1:27" s="348" customFormat="1" ht="18.75">
      <c r="A416" s="334">
        <v>412</v>
      </c>
      <c r="B416" s="356">
        <v>790575</v>
      </c>
      <c r="C416" s="351" t="s">
        <v>1280</v>
      </c>
      <c r="D416" s="351"/>
      <c r="E416" s="351"/>
      <c r="F416" s="347">
        <v>1</v>
      </c>
      <c r="G416" s="347">
        <v>2</v>
      </c>
      <c r="H416" s="352" t="s">
        <v>845</v>
      </c>
      <c r="I416" s="358">
        <v>30</v>
      </c>
      <c r="J416" s="354" t="s">
        <v>846</v>
      </c>
      <c r="K416" s="340">
        <v>609</v>
      </c>
      <c r="L416" s="340">
        <v>534</v>
      </c>
      <c r="M416" s="340">
        <v>699.59999999999991</v>
      </c>
      <c r="N416" s="340">
        <v>750</v>
      </c>
      <c r="O416" s="340">
        <v>0</v>
      </c>
      <c r="P416" s="341">
        <v>800</v>
      </c>
      <c r="Q416" s="344">
        <v>338.88421955403089</v>
      </c>
      <c r="R416" s="343">
        <f t="shared" si="54"/>
        <v>271107.37564322469</v>
      </c>
      <c r="S416" s="344">
        <f t="shared" si="59"/>
        <v>240</v>
      </c>
      <c r="T416" s="345">
        <f t="shared" si="55"/>
        <v>81332.212692967412</v>
      </c>
      <c r="U416" s="344">
        <f t="shared" si="60"/>
        <v>240</v>
      </c>
      <c r="V416" s="345">
        <f t="shared" si="56"/>
        <v>81332.212692967412</v>
      </c>
      <c r="W416" s="344">
        <f t="shared" si="61"/>
        <v>240</v>
      </c>
      <c r="X416" s="346">
        <f t="shared" si="57"/>
        <v>81332.212692967412</v>
      </c>
      <c r="Y416" s="344">
        <f t="shared" si="62"/>
        <v>80</v>
      </c>
      <c r="Z416" s="345">
        <f t="shared" si="58"/>
        <v>27110.737564322473</v>
      </c>
      <c r="AA416" s="347"/>
    </row>
    <row r="417" spans="1:27" s="348" customFormat="1" ht="18.75">
      <c r="A417" s="334">
        <v>413</v>
      </c>
      <c r="B417" s="356">
        <v>761922</v>
      </c>
      <c r="C417" s="372" t="s">
        <v>1281</v>
      </c>
      <c r="D417" s="357"/>
      <c r="E417" s="357"/>
      <c r="F417" s="347">
        <v>1</v>
      </c>
      <c r="G417" s="347">
        <v>2</v>
      </c>
      <c r="H417" s="352" t="s">
        <v>845</v>
      </c>
      <c r="I417" s="358">
        <v>30</v>
      </c>
      <c r="J417" s="354" t="s">
        <v>841</v>
      </c>
      <c r="K417" s="340">
        <v>2682</v>
      </c>
      <c r="L417" s="340">
        <v>2732</v>
      </c>
      <c r="M417" s="340">
        <v>3348</v>
      </c>
      <c r="N417" s="340">
        <v>3450</v>
      </c>
      <c r="O417" s="340">
        <v>0</v>
      </c>
      <c r="P417" s="341">
        <v>3500</v>
      </c>
      <c r="Q417" s="344">
        <v>676.57749103942649</v>
      </c>
      <c r="R417" s="360">
        <f t="shared" si="54"/>
        <v>2368021.2186379926</v>
      </c>
      <c r="S417" s="344">
        <f t="shared" si="59"/>
        <v>1050</v>
      </c>
      <c r="T417" s="345">
        <f t="shared" si="55"/>
        <v>710406.36559139786</v>
      </c>
      <c r="U417" s="344">
        <f t="shared" si="60"/>
        <v>1050</v>
      </c>
      <c r="V417" s="345">
        <f t="shared" si="56"/>
        <v>710406.36559139786</v>
      </c>
      <c r="W417" s="344">
        <f t="shared" si="61"/>
        <v>1050</v>
      </c>
      <c r="X417" s="346">
        <f t="shared" si="57"/>
        <v>710406.36559139786</v>
      </c>
      <c r="Y417" s="344">
        <f t="shared" si="62"/>
        <v>350</v>
      </c>
      <c r="Z417" s="345">
        <f t="shared" si="58"/>
        <v>236802.12186379929</v>
      </c>
      <c r="AA417" s="347"/>
    </row>
    <row r="418" spans="1:27" s="348" customFormat="1" ht="18.75">
      <c r="A418" s="349">
        <v>414</v>
      </c>
      <c r="B418" s="362"/>
      <c r="C418" s="410" t="s">
        <v>1282</v>
      </c>
      <c r="D418" s="357"/>
      <c r="E418" s="357"/>
      <c r="F418" s="347">
        <v>1</v>
      </c>
      <c r="G418" s="347">
        <v>2</v>
      </c>
      <c r="H418" s="352" t="s">
        <v>845</v>
      </c>
      <c r="I418" s="358">
        <v>30</v>
      </c>
      <c r="J418" s="354" t="s">
        <v>846</v>
      </c>
      <c r="K418" s="340">
        <v>0</v>
      </c>
      <c r="L418" s="340">
        <v>0</v>
      </c>
      <c r="M418" s="340">
        <v>628.79999999999995</v>
      </c>
      <c r="N418" s="340">
        <v>700</v>
      </c>
      <c r="O418" s="340">
        <v>0</v>
      </c>
      <c r="P418" s="341">
        <v>700</v>
      </c>
      <c r="Q418" s="344">
        <v>699.78</v>
      </c>
      <c r="R418" s="343">
        <f t="shared" si="54"/>
        <v>489846</v>
      </c>
      <c r="S418" s="344">
        <f t="shared" si="59"/>
        <v>210</v>
      </c>
      <c r="T418" s="345">
        <f t="shared" si="55"/>
        <v>146953.79999999999</v>
      </c>
      <c r="U418" s="344">
        <f t="shared" si="60"/>
        <v>210</v>
      </c>
      <c r="V418" s="345">
        <f t="shared" si="56"/>
        <v>146953.79999999999</v>
      </c>
      <c r="W418" s="344">
        <f t="shared" si="61"/>
        <v>210</v>
      </c>
      <c r="X418" s="346">
        <f t="shared" si="57"/>
        <v>146953.79999999999</v>
      </c>
      <c r="Y418" s="344">
        <f t="shared" si="62"/>
        <v>70</v>
      </c>
      <c r="Z418" s="345">
        <f t="shared" si="58"/>
        <v>48984.6</v>
      </c>
      <c r="AA418" s="347"/>
    </row>
    <row r="419" spans="1:27" s="348" customFormat="1" ht="18.75">
      <c r="A419" s="334">
        <v>415</v>
      </c>
      <c r="B419" s="359">
        <v>763821</v>
      </c>
      <c r="C419" s="351" t="s">
        <v>1283</v>
      </c>
      <c r="D419" s="351"/>
      <c r="E419" s="351"/>
      <c r="F419" s="347">
        <v>1</v>
      </c>
      <c r="G419" s="347">
        <v>1</v>
      </c>
      <c r="H419" s="352" t="s">
        <v>845</v>
      </c>
      <c r="I419" s="358">
        <v>1000</v>
      </c>
      <c r="J419" s="354" t="s">
        <v>846</v>
      </c>
      <c r="K419" s="340">
        <v>18</v>
      </c>
      <c r="L419" s="340">
        <v>13</v>
      </c>
      <c r="M419" s="340">
        <v>12</v>
      </c>
      <c r="N419" s="340">
        <v>20</v>
      </c>
      <c r="O419" s="340">
        <v>3</v>
      </c>
      <c r="P419" s="341">
        <v>20</v>
      </c>
      <c r="Q419" s="344">
        <v>250</v>
      </c>
      <c r="R419" s="343">
        <f t="shared" si="54"/>
        <v>5000</v>
      </c>
      <c r="S419" s="344">
        <f t="shared" si="59"/>
        <v>6</v>
      </c>
      <c r="T419" s="345">
        <f t="shared" si="55"/>
        <v>1500</v>
      </c>
      <c r="U419" s="344">
        <f t="shared" si="60"/>
        <v>6</v>
      </c>
      <c r="V419" s="345">
        <f t="shared" si="56"/>
        <v>1500</v>
      </c>
      <c r="W419" s="344">
        <f t="shared" si="61"/>
        <v>6</v>
      </c>
      <c r="X419" s="346">
        <f t="shared" si="57"/>
        <v>1500</v>
      </c>
      <c r="Y419" s="344">
        <f t="shared" si="62"/>
        <v>2</v>
      </c>
      <c r="Z419" s="345">
        <f t="shared" si="58"/>
        <v>500</v>
      </c>
      <c r="AA419" s="347"/>
    </row>
    <row r="420" spans="1:27" s="348" customFormat="1" ht="18.75">
      <c r="A420" s="349">
        <v>416</v>
      </c>
      <c r="B420" s="409">
        <v>639834</v>
      </c>
      <c r="C420" s="351" t="s">
        <v>1284</v>
      </c>
      <c r="D420" s="351"/>
      <c r="E420" s="351"/>
      <c r="F420" s="347">
        <v>1</v>
      </c>
      <c r="G420" s="347">
        <v>1</v>
      </c>
      <c r="H420" s="352" t="s">
        <v>840</v>
      </c>
      <c r="I420" s="358">
        <v>1</v>
      </c>
      <c r="J420" s="354" t="s">
        <v>849</v>
      </c>
      <c r="K420" s="340">
        <v>0</v>
      </c>
      <c r="L420" s="340">
        <v>270</v>
      </c>
      <c r="M420" s="340">
        <v>0</v>
      </c>
      <c r="N420" s="340">
        <v>120</v>
      </c>
      <c r="O420" s="340"/>
      <c r="P420" s="341">
        <v>150</v>
      </c>
      <c r="Q420" s="344">
        <v>8.56</v>
      </c>
      <c r="R420" s="343">
        <f t="shared" si="54"/>
        <v>1284</v>
      </c>
      <c r="S420" s="344">
        <f t="shared" si="59"/>
        <v>45</v>
      </c>
      <c r="T420" s="345">
        <f t="shared" si="55"/>
        <v>385.20000000000005</v>
      </c>
      <c r="U420" s="344">
        <f t="shared" si="60"/>
        <v>45</v>
      </c>
      <c r="V420" s="345">
        <f t="shared" si="56"/>
        <v>385.20000000000005</v>
      </c>
      <c r="W420" s="344">
        <f t="shared" si="61"/>
        <v>45</v>
      </c>
      <c r="X420" s="346">
        <f t="shared" si="57"/>
        <v>385.20000000000005</v>
      </c>
      <c r="Y420" s="344">
        <f t="shared" si="62"/>
        <v>15</v>
      </c>
      <c r="Z420" s="345">
        <f t="shared" si="58"/>
        <v>128.4</v>
      </c>
      <c r="AA420" s="347"/>
    </row>
    <row r="421" spans="1:27" s="348" customFormat="1" ht="18.75">
      <c r="A421" s="349">
        <v>417</v>
      </c>
      <c r="B421" s="411">
        <v>766648</v>
      </c>
      <c r="C421" s="351" t="s">
        <v>1285</v>
      </c>
      <c r="D421" s="351"/>
      <c r="E421" s="351"/>
      <c r="F421" s="347">
        <v>1</v>
      </c>
      <c r="G421" s="347">
        <v>1</v>
      </c>
      <c r="H421" s="352" t="s">
        <v>838</v>
      </c>
      <c r="I421" s="358">
        <v>1</v>
      </c>
      <c r="J421" s="354" t="s">
        <v>356</v>
      </c>
      <c r="K421" s="340">
        <v>10</v>
      </c>
      <c r="L421" s="340">
        <v>13</v>
      </c>
      <c r="M421" s="340">
        <v>2.4000000000000004</v>
      </c>
      <c r="N421" s="340">
        <v>15</v>
      </c>
      <c r="O421" s="340">
        <v>1</v>
      </c>
      <c r="P421" s="341">
        <v>15</v>
      </c>
      <c r="Q421" s="344">
        <v>71.69</v>
      </c>
      <c r="R421" s="343">
        <f t="shared" si="54"/>
        <v>1075.3499999999999</v>
      </c>
      <c r="S421" s="344">
        <v>5</v>
      </c>
      <c r="T421" s="345">
        <f t="shared" si="55"/>
        <v>358.45</v>
      </c>
      <c r="U421" s="344">
        <v>5</v>
      </c>
      <c r="V421" s="345">
        <f t="shared" si="56"/>
        <v>358.45</v>
      </c>
      <c r="W421" s="344">
        <v>4</v>
      </c>
      <c r="X421" s="346">
        <f t="shared" si="57"/>
        <v>286.76</v>
      </c>
      <c r="Y421" s="344">
        <v>1</v>
      </c>
      <c r="Z421" s="345">
        <f t="shared" si="58"/>
        <v>71.69</v>
      </c>
      <c r="AA421" s="347"/>
    </row>
    <row r="422" spans="1:27" s="348" customFormat="1" ht="18.75">
      <c r="A422" s="334">
        <v>418</v>
      </c>
      <c r="B422" s="356">
        <v>458267</v>
      </c>
      <c r="C422" s="357" t="s">
        <v>1286</v>
      </c>
      <c r="D422" s="357"/>
      <c r="E422" s="357"/>
      <c r="F422" s="347">
        <v>1</v>
      </c>
      <c r="G422" s="347">
        <v>1</v>
      </c>
      <c r="H422" s="352" t="s">
        <v>845</v>
      </c>
      <c r="I422" s="358">
        <v>100</v>
      </c>
      <c r="J422" s="354" t="s">
        <v>846</v>
      </c>
      <c r="K422" s="340">
        <v>881</v>
      </c>
      <c r="L422" s="340">
        <v>465</v>
      </c>
      <c r="M422" s="340">
        <v>576</v>
      </c>
      <c r="N422" s="340">
        <v>600</v>
      </c>
      <c r="O422" s="340">
        <v>110</v>
      </c>
      <c r="P422" s="341">
        <v>600</v>
      </c>
      <c r="Q422" s="344">
        <v>100</v>
      </c>
      <c r="R422" s="343">
        <f t="shared" si="54"/>
        <v>60000</v>
      </c>
      <c r="S422" s="344">
        <f t="shared" si="59"/>
        <v>180</v>
      </c>
      <c r="T422" s="345">
        <f t="shared" si="55"/>
        <v>18000</v>
      </c>
      <c r="U422" s="344">
        <f t="shared" si="60"/>
        <v>180</v>
      </c>
      <c r="V422" s="345">
        <f t="shared" si="56"/>
        <v>18000</v>
      </c>
      <c r="W422" s="344">
        <f t="shared" si="61"/>
        <v>180</v>
      </c>
      <c r="X422" s="346">
        <f t="shared" si="57"/>
        <v>18000</v>
      </c>
      <c r="Y422" s="344">
        <f t="shared" si="62"/>
        <v>60</v>
      </c>
      <c r="Z422" s="345">
        <f t="shared" si="58"/>
        <v>6000</v>
      </c>
      <c r="AA422" s="347"/>
    </row>
    <row r="423" spans="1:27" s="348" customFormat="1" ht="18.75">
      <c r="A423" s="334">
        <v>419</v>
      </c>
      <c r="B423" s="356">
        <v>458246</v>
      </c>
      <c r="C423" s="351" t="s">
        <v>1287</v>
      </c>
      <c r="D423" s="351"/>
      <c r="E423" s="351"/>
      <c r="F423" s="347">
        <v>1</v>
      </c>
      <c r="G423" s="347">
        <v>1</v>
      </c>
      <c r="H423" s="352" t="s">
        <v>840</v>
      </c>
      <c r="I423" s="358">
        <v>1</v>
      </c>
      <c r="J423" s="354" t="s">
        <v>841</v>
      </c>
      <c r="K423" s="340">
        <v>22</v>
      </c>
      <c r="L423" s="340">
        <v>14</v>
      </c>
      <c r="M423" s="340">
        <v>61.199999999999996</v>
      </c>
      <c r="N423" s="340">
        <v>70</v>
      </c>
      <c r="O423" s="340">
        <v>10</v>
      </c>
      <c r="P423" s="341">
        <v>60</v>
      </c>
      <c r="Q423" s="344">
        <v>150</v>
      </c>
      <c r="R423" s="343">
        <f t="shared" si="54"/>
        <v>9000</v>
      </c>
      <c r="S423" s="344">
        <f t="shared" si="59"/>
        <v>18</v>
      </c>
      <c r="T423" s="345">
        <f t="shared" si="55"/>
        <v>2700</v>
      </c>
      <c r="U423" s="344">
        <f t="shared" si="60"/>
        <v>18</v>
      </c>
      <c r="V423" s="345">
        <f t="shared" si="56"/>
        <v>2700</v>
      </c>
      <c r="W423" s="344">
        <f t="shared" si="61"/>
        <v>18</v>
      </c>
      <c r="X423" s="346">
        <f t="shared" si="57"/>
        <v>2700</v>
      </c>
      <c r="Y423" s="344">
        <f t="shared" si="62"/>
        <v>6</v>
      </c>
      <c r="Z423" s="345">
        <f t="shared" si="58"/>
        <v>900</v>
      </c>
      <c r="AA423" s="347"/>
    </row>
    <row r="424" spans="1:27" s="348" customFormat="1" ht="18.75">
      <c r="A424" s="349">
        <v>420</v>
      </c>
      <c r="B424" s="356">
        <v>428130</v>
      </c>
      <c r="C424" s="351" t="s">
        <v>1288</v>
      </c>
      <c r="D424" s="351"/>
      <c r="E424" s="351"/>
      <c r="F424" s="347">
        <v>1</v>
      </c>
      <c r="G424" s="347">
        <v>1</v>
      </c>
      <c r="H424" s="352" t="s">
        <v>845</v>
      </c>
      <c r="I424" s="358">
        <v>1000</v>
      </c>
      <c r="J424" s="354" t="s">
        <v>846</v>
      </c>
      <c r="K424" s="340">
        <v>6</v>
      </c>
      <c r="L424" s="340">
        <v>4</v>
      </c>
      <c r="M424" s="340">
        <v>6</v>
      </c>
      <c r="N424" s="340">
        <v>8</v>
      </c>
      <c r="O424" s="340">
        <v>3</v>
      </c>
      <c r="P424" s="341">
        <v>8</v>
      </c>
      <c r="Q424" s="344">
        <v>1416.4</v>
      </c>
      <c r="R424" s="343">
        <f t="shared" si="54"/>
        <v>11331.2</v>
      </c>
      <c r="S424" s="344">
        <v>2</v>
      </c>
      <c r="T424" s="345">
        <f t="shared" si="55"/>
        <v>2832.8</v>
      </c>
      <c r="U424" s="344">
        <v>2</v>
      </c>
      <c r="V424" s="345">
        <f t="shared" si="56"/>
        <v>2832.8</v>
      </c>
      <c r="W424" s="344">
        <v>2</v>
      </c>
      <c r="X424" s="346">
        <f t="shared" si="57"/>
        <v>2832.8</v>
      </c>
      <c r="Y424" s="344">
        <v>2</v>
      </c>
      <c r="Z424" s="345">
        <f t="shared" si="58"/>
        <v>2832.8</v>
      </c>
      <c r="AA424" s="347"/>
    </row>
    <row r="425" spans="1:27" s="348" customFormat="1" ht="18.75">
      <c r="A425" s="334">
        <v>421</v>
      </c>
      <c r="B425" s="356">
        <v>689147</v>
      </c>
      <c r="C425" s="351" t="s">
        <v>1289</v>
      </c>
      <c r="D425" s="351"/>
      <c r="E425" s="351"/>
      <c r="F425" s="347">
        <v>1</v>
      </c>
      <c r="G425" s="347">
        <v>1</v>
      </c>
      <c r="H425" s="352" t="s">
        <v>845</v>
      </c>
      <c r="I425" s="358">
        <v>1000</v>
      </c>
      <c r="J425" s="354" t="s">
        <v>846</v>
      </c>
      <c r="K425" s="340">
        <v>3</v>
      </c>
      <c r="L425" s="340">
        <v>8</v>
      </c>
      <c r="M425" s="340">
        <v>4.8000000000000007</v>
      </c>
      <c r="N425" s="340">
        <v>10</v>
      </c>
      <c r="O425" s="340">
        <v>2</v>
      </c>
      <c r="P425" s="341">
        <v>10</v>
      </c>
      <c r="Q425" s="344">
        <v>2334</v>
      </c>
      <c r="R425" s="343">
        <f t="shared" si="54"/>
        <v>23340</v>
      </c>
      <c r="S425" s="344">
        <f t="shared" si="59"/>
        <v>3</v>
      </c>
      <c r="T425" s="345">
        <f t="shared" si="55"/>
        <v>7002</v>
      </c>
      <c r="U425" s="344">
        <f t="shared" si="60"/>
        <v>3</v>
      </c>
      <c r="V425" s="345">
        <f t="shared" si="56"/>
        <v>7002</v>
      </c>
      <c r="W425" s="344">
        <f t="shared" si="61"/>
        <v>3</v>
      </c>
      <c r="X425" s="346">
        <f t="shared" si="57"/>
        <v>7002</v>
      </c>
      <c r="Y425" s="344">
        <f t="shared" si="62"/>
        <v>1</v>
      </c>
      <c r="Z425" s="345">
        <f t="shared" si="58"/>
        <v>2334</v>
      </c>
      <c r="AA425" s="347"/>
    </row>
    <row r="426" spans="1:27" s="348" customFormat="1" ht="18.75">
      <c r="A426" s="349">
        <v>422</v>
      </c>
      <c r="B426" s="359">
        <v>506454</v>
      </c>
      <c r="C426" s="351" t="s">
        <v>1290</v>
      </c>
      <c r="D426" s="351"/>
      <c r="E426" s="351"/>
      <c r="F426" s="347">
        <v>1</v>
      </c>
      <c r="G426" s="347">
        <v>1</v>
      </c>
      <c r="H426" s="352" t="s">
        <v>845</v>
      </c>
      <c r="I426" s="358">
        <v>500</v>
      </c>
      <c r="J426" s="354" t="s">
        <v>846</v>
      </c>
      <c r="K426" s="340">
        <v>128</v>
      </c>
      <c r="L426" s="340">
        <v>146</v>
      </c>
      <c r="M426" s="340">
        <v>104.39999999999999</v>
      </c>
      <c r="N426" s="340">
        <v>130</v>
      </c>
      <c r="O426" s="340">
        <v>43</v>
      </c>
      <c r="P426" s="341">
        <v>130</v>
      </c>
      <c r="Q426" s="344">
        <v>175</v>
      </c>
      <c r="R426" s="343">
        <f t="shared" si="54"/>
        <v>22750</v>
      </c>
      <c r="S426" s="344">
        <f t="shared" si="59"/>
        <v>39</v>
      </c>
      <c r="T426" s="345">
        <f t="shared" si="55"/>
        <v>6825</v>
      </c>
      <c r="U426" s="344">
        <f t="shared" si="60"/>
        <v>39</v>
      </c>
      <c r="V426" s="345">
        <f t="shared" si="56"/>
        <v>6825</v>
      </c>
      <c r="W426" s="344">
        <f t="shared" si="61"/>
        <v>39</v>
      </c>
      <c r="X426" s="346">
        <f t="shared" si="57"/>
        <v>6825</v>
      </c>
      <c r="Y426" s="344">
        <f t="shared" si="62"/>
        <v>13</v>
      </c>
      <c r="Z426" s="345">
        <f t="shared" si="58"/>
        <v>2275</v>
      </c>
      <c r="AA426" s="347"/>
    </row>
    <row r="427" spans="1:27" s="348" customFormat="1" ht="18.75">
      <c r="A427" s="349">
        <v>423</v>
      </c>
      <c r="B427" s="356">
        <v>580780</v>
      </c>
      <c r="C427" s="357" t="s">
        <v>1291</v>
      </c>
      <c r="D427" s="357"/>
      <c r="E427" s="357"/>
      <c r="F427" s="347">
        <v>2</v>
      </c>
      <c r="G427" s="347">
        <v>1</v>
      </c>
      <c r="H427" s="352" t="s">
        <v>838</v>
      </c>
      <c r="I427" s="358">
        <v>1</v>
      </c>
      <c r="J427" s="354" t="s">
        <v>293</v>
      </c>
      <c r="K427" s="340">
        <v>6</v>
      </c>
      <c r="L427" s="340">
        <v>2</v>
      </c>
      <c r="M427" s="340">
        <v>1.2000000000000002</v>
      </c>
      <c r="N427" s="340">
        <v>3</v>
      </c>
      <c r="O427" s="340">
        <v>0</v>
      </c>
      <c r="P427" s="341">
        <v>5</v>
      </c>
      <c r="Q427" s="344">
        <v>1120</v>
      </c>
      <c r="R427" s="343">
        <f t="shared" si="54"/>
        <v>5600</v>
      </c>
      <c r="S427" s="344">
        <v>2</v>
      </c>
      <c r="T427" s="345">
        <f t="shared" si="55"/>
        <v>2240</v>
      </c>
      <c r="U427" s="344">
        <v>2</v>
      </c>
      <c r="V427" s="345">
        <f t="shared" si="56"/>
        <v>2240</v>
      </c>
      <c r="W427" s="344">
        <v>1</v>
      </c>
      <c r="X427" s="346">
        <f t="shared" si="57"/>
        <v>1120</v>
      </c>
      <c r="Y427" s="344">
        <v>0</v>
      </c>
      <c r="Z427" s="345">
        <f t="shared" si="58"/>
        <v>0</v>
      </c>
      <c r="AA427" s="347"/>
    </row>
    <row r="428" spans="1:27" s="348" customFormat="1" ht="18.75">
      <c r="A428" s="334">
        <v>424</v>
      </c>
      <c r="B428" s="356">
        <v>476794</v>
      </c>
      <c r="C428" s="351" t="s">
        <v>1292</v>
      </c>
      <c r="D428" s="351"/>
      <c r="E428" s="351"/>
      <c r="F428" s="347">
        <v>1</v>
      </c>
      <c r="G428" s="347">
        <v>1</v>
      </c>
      <c r="H428" s="352" t="s">
        <v>838</v>
      </c>
      <c r="I428" s="358">
        <v>1</v>
      </c>
      <c r="J428" s="354" t="s">
        <v>293</v>
      </c>
      <c r="K428" s="340">
        <v>3</v>
      </c>
      <c r="L428" s="340">
        <v>2</v>
      </c>
      <c r="M428" s="340">
        <v>2.4000000000000004</v>
      </c>
      <c r="N428" s="340">
        <v>1.86666666666667</v>
      </c>
      <c r="O428" s="340">
        <v>1</v>
      </c>
      <c r="P428" s="341">
        <v>5</v>
      </c>
      <c r="Q428" s="344">
        <v>144</v>
      </c>
      <c r="R428" s="343">
        <f t="shared" si="54"/>
        <v>720</v>
      </c>
      <c r="S428" s="344">
        <v>2</v>
      </c>
      <c r="T428" s="345">
        <f t="shared" si="55"/>
        <v>288</v>
      </c>
      <c r="U428" s="344">
        <v>2</v>
      </c>
      <c r="V428" s="345">
        <f t="shared" si="56"/>
        <v>288</v>
      </c>
      <c r="W428" s="344">
        <v>1</v>
      </c>
      <c r="X428" s="346">
        <f t="shared" si="57"/>
        <v>144</v>
      </c>
      <c r="Y428" s="344">
        <v>0</v>
      </c>
      <c r="Z428" s="345">
        <f t="shared" si="58"/>
        <v>0</v>
      </c>
      <c r="AA428" s="347"/>
    </row>
    <row r="429" spans="1:27" s="348" customFormat="1" ht="18.75">
      <c r="A429" s="334">
        <v>425</v>
      </c>
      <c r="B429" s="356">
        <v>675417</v>
      </c>
      <c r="C429" s="351" t="s">
        <v>1293</v>
      </c>
      <c r="D429" s="351"/>
      <c r="E429" s="351"/>
      <c r="F429" s="347">
        <v>1</v>
      </c>
      <c r="G429" s="347">
        <v>1</v>
      </c>
      <c r="H429" s="352" t="s">
        <v>840</v>
      </c>
      <c r="I429" s="358">
        <v>1</v>
      </c>
      <c r="J429" s="354" t="s">
        <v>849</v>
      </c>
      <c r="K429" s="340">
        <v>2553</v>
      </c>
      <c r="L429" s="340">
        <v>1900</v>
      </c>
      <c r="M429" s="340">
        <v>2100</v>
      </c>
      <c r="N429" s="340">
        <v>2100</v>
      </c>
      <c r="O429" s="340">
        <v>0</v>
      </c>
      <c r="P429" s="341">
        <v>2200</v>
      </c>
      <c r="Q429" s="344">
        <v>5.58</v>
      </c>
      <c r="R429" s="343">
        <f t="shared" si="54"/>
        <v>12276</v>
      </c>
      <c r="S429" s="344">
        <f t="shared" si="59"/>
        <v>660</v>
      </c>
      <c r="T429" s="345">
        <f t="shared" si="55"/>
        <v>3682.8</v>
      </c>
      <c r="U429" s="344">
        <f t="shared" si="60"/>
        <v>660</v>
      </c>
      <c r="V429" s="345">
        <f t="shared" si="56"/>
        <v>3682.8</v>
      </c>
      <c r="W429" s="344">
        <f t="shared" si="61"/>
        <v>660</v>
      </c>
      <c r="X429" s="346">
        <f t="shared" si="57"/>
        <v>3682.8</v>
      </c>
      <c r="Y429" s="344">
        <f t="shared" si="62"/>
        <v>220</v>
      </c>
      <c r="Z429" s="345">
        <f t="shared" si="58"/>
        <v>1227.5999999999999</v>
      </c>
      <c r="AA429" s="347"/>
    </row>
    <row r="430" spans="1:27" s="348" customFormat="1" ht="18.75">
      <c r="A430" s="349">
        <v>426</v>
      </c>
      <c r="B430" s="356">
        <v>791735</v>
      </c>
      <c r="C430" s="351" t="s">
        <v>1294</v>
      </c>
      <c r="D430" s="351"/>
      <c r="E430" s="351"/>
      <c r="F430" s="347">
        <v>1</v>
      </c>
      <c r="G430" s="347">
        <v>1</v>
      </c>
      <c r="H430" s="352" t="s">
        <v>875</v>
      </c>
      <c r="I430" s="358">
        <v>100</v>
      </c>
      <c r="J430" s="354" t="s">
        <v>846</v>
      </c>
      <c r="K430" s="340">
        <v>1659</v>
      </c>
      <c r="L430" s="340">
        <v>1380</v>
      </c>
      <c r="M430" s="340">
        <v>2020.8000000000002</v>
      </c>
      <c r="N430" s="340">
        <v>2100</v>
      </c>
      <c r="O430" s="340">
        <v>230</v>
      </c>
      <c r="P430" s="341">
        <v>2000</v>
      </c>
      <c r="Q430" s="344">
        <v>36.766128266033256</v>
      </c>
      <c r="R430" s="343">
        <f t="shared" si="54"/>
        <v>73532.256532066516</v>
      </c>
      <c r="S430" s="344">
        <f t="shared" si="59"/>
        <v>600</v>
      </c>
      <c r="T430" s="345">
        <f t="shared" si="55"/>
        <v>22059.676959619952</v>
      </c>
      <c r="U430" s="344">
        <f t="shared" si="60"/>
        <v>600</v>
      </c>
      <c r="V430" s="345">
        <f t="shared" si="56"/>
        <v>22059.676959619952</v>
      </c>
      <c r="W430" s="344">
        <f t="shared" si="61"/>
        <v>600</v>
      </c>
      <c r="X430" s="346">
        <f t="shared" si="57"/>
        <v>22059.676959619952</v>
      </c>
      <c r="Y430" s="344">
        <f t="shared" si="62"/>
        <v>200</v>
      </c>
      <c r="Z430" s="345">
        <f t="shared" si="58"/>
        <v>7353.2256532066513</v>
      </c>
      <c r="AA430" s="347"/>
    </row>
    <row r="431" spans="1:27" s="348" customFormat="1" ht="18.75">
      <c r="A431" s="334">
        <v>427</v>
      </c>
      <c r="B431" s="356">
        <v>664655</v>
      </c>
      <c r="C431" s="351" t="s">
        <v>1295</v>
      </c>
      <c r="D431" s="351"/>
      <c r="E431" s="351"/>
      <c r="F431" s="347">
        <v>1</v>
      </c>
      <c r="G431" s="347">
        <v>1</v>
      </c>
      <c r="H431" s="352" t="s">
        <v>840</v>
      </c>
      <c r="I431" s="358">
        <v>1</v>
      </c>
      <c r="J431" s="354" t="s">
        <v>849</v>
      </c>
      <c r="K431" s="340">
        <v>982</v>
      </c>
      <c r="L431" s="340">
        <v>350</v>
      </c>
      <c r="M431" s="340">
        <v>1812</v>
      </c>
      <c r="N431" s="340">
        <v>2000</v>
      </c>
      <c r="O431" s="340">
        <v>820</v>
      </c>
      <c r="P431" s="341">
        <v>1200</v>
      </c>
      <c r="Q431" s="344">
        <v>18</v>
      </c>
      <c r="R431" s="343">
        <f t="shared" si="54"/>
        <v>21600</v>
      </c>
      <c r="S431" s="344">
        <f t="shared" si="59"/>
        <v>360</v>
      </c>
      <c r="T431" s="345">
        <f t="shared" si="55"/>
        <v>6480</v>
      </c>
      <c r="U431" s="344">
        <f t="shared" si="60"/>
        <v>360</v>
      </c>
      <c r="V431" s="345">
        <f t="shared" si="56"/>
        <v>6480</v>
      </c>
      <c r="W431" s="344">
        <f t="shared" si="61"/>
        <v>360</v>
      </c>
      <c r="X431" s="346">
        <f t="shared" si="57"/>
        <v>6480</v>
      </c>
      <c r="Y431" s="344">
        <f t="shared" si="62"/>
        <v>120</v>
      </c>
      <c r="Z431" s="345">
        <f t="shared" si="58"/>
        <v>2160</v>
      </c>
      <c r="AA431" s="347"/>
    </row>
    <row r="432" spans="1:27" s="348" customFormat="1" ht="18.75">
      <c r="A432" s="349">
        <v>428</v>
      </c>
      <c r="B432" s="356"/>
      <c r="C432" s="351" t="s">
        <v>1296</v>
      </c>
      <c r="D432" s="351"/>
      <c r="E432" s="351"/>
      <c r="F432" s="347">
        <v>1</v>
      </c>
      <c r="G432" s="347">
        <v>1</v>
      </c>
      <c r="H432" s="352" t="s">
        <v>845</v>
      </c>
      <c r="I432" s="358">
        <v>200</v>
      </c>
      <c r="J432" s="354" t="s">
        <v>846</v>
      </c>
      <c r="K432" s="340">
        <v>239</v>
      </c>
      <c r="L432" s="340">
        <v>287.5</v>
      </c>
      <c r="M432" s="340">
        <v>286</v>
      </c>
      <c r="N432" s="340">
        <v>320</v>
      </c>
      <c r="O432" s="340">
        <v>35</v>
      </c>
      <c r="P432" s="341">
        <v>300</v>
      </c>
      <c r="Q432" s="344">
        <v>280</v>
      </c>
      <c r="R432" s="343">
        <f t="shared" si="54"/>
        <v>84000</v>
      </c>
      <c r="S432" s="344">
        <f t="shared" si="59"/>
        <v>90</v>
      </c>
      <c r="T432" s="345">
        <f t="shared" si="55"/>
        <v>25200</v>
      </c>
      <c r="U432" s="344">
        <f t="shared" si="60"/>
        <v>90</v>
      </c>
      <c r="V432" s="345">
        <f t="shared" si="56"/>
        <v>25200</v>
      </c>
      <c r="W432" s="344">
        <f t="shared" si="61"/>
        <v>90</v>
      </c>
      <c r="X432" s="346">
        <f t="shared" si="57"/>
        <v>25200</v>
      </c>
      <c r="Y432" s="344">
        <f t="shared" si="62"/>
        <v>30</v>
      </c>
      <c r="Z432" s="345">
        <f t="shared" si="58"/>
        <v>8400</v>
      </c>
      <c r="AA432" s="347"/>
    </row>
    <row r="433" spans="1:27" s="348" customFormat="1" ht="18.75">
      <c r="A433" s="349">
        <v>429</v>
      </c>
      <c r="B433" s="356">
        <v>786371</v>
      </c>
      <c r="C433" s="351" t="s">
        <v>1297</v>
      </c>
      <c r="D433" s="351"/>
      <c r="E433" s="351"/>
      <c r="F433" s="347">
        <v>1</v>
      </c>
      <c r="G433" s="347">
        <v>1</v>
      </c>
      <c r="H433" s="352" t="s">
        <v>840</v>
      </c>
      <c r="I433" s="358">
        <v>1</v>
      </c>
      <c r="J433" s="354" t="s">
        <v>841</v>
      </c>
      <c r="K433" s="340">
        <v>77</v>
      </c>
      <c r="L433" s="340">
        <v>50</v>
      </c>
      <c r="M433" s="340">
        <v>108</v>
      </c>
      <c r="N433" s="340">
        <v>110</v>
      </c>
      <c r="O433" s="340">
        <v>90</v>
      </c>
      <c r="P433" s="341">
        <v>50</v>
      </c>
      <c r="Q433" s="344">
        <v>65</v>
      </c>
      <c r="R433" s="343">
        <f t="shared" si="54"/>
        <v>3250</v>
      </c>
      <c r="S433" s="344">
        <f t="shared" si="59"/>
        <v>15</v>
      </c>
      <c r="T433" s="345">
        <f t="shared" si="55"/>
        <v>975</v>
      </c>
      <c r="U433" s="344">
        <f t="shared" si="60"/>
        <v>15</v>
      </c>
      <c r="V433" s="345">
        <f t="shared" si="56"/>
        <v>975</v>
      </c>
      <c r="W433" s="344">
        <f t="shared" si="61"/>
        <v>15</v>
      </c>
      <c r="X433" s="346">
        <f t="shared" si="57"/>
        <v>975</v>
      </c>
      <c r="Y433" s="344">
        <f t="shared" si="62"/>
        <v>5</v>
      </c>
      <c r="Z433" s="345">
        <f t="shared" si="58"/>
        <v>325</v>
      </c>
      <c r="AA433" s="347"/>
    </row>
    <row r="434" spans="1:27" s="348" customFormat="1" ht="18.75">
      <c r="A434" s="334">
        <v>430</v>
      </c>
      <c r="B434" s="356">
        <v>737414</v>
      </c>
      <c r="C434" s="357" t="s">
        <v>1298</v>
      </c>
      <c r="D434" s="357"/>
      <c r="E434" s="357"/>
      <c r="F434" s="347">
        <v>1</v>
      </c>
      <c r="G434" s="347">
        <v>1</v>
      </c>
      <c r="H434" s="352" t="s">
        <v>905</v>
      </c>
      <c r="I434" s="358">
        <v>1</v>
      </c>
      <c r="J434" s="354" t="s">
        <v>356</v>
      </c>
      <c r="K434" s="340">
        <v>1975</v>
      </c>
      <c r="L434" s="340">
        <v>1560</v>
      </c>
      <c r="M434" s="340">
        <v>1680</v>
      </c>
      <c r="N434" s="340">
        <v>1700</v>
      </c>
      <c r="O434" s="340">
        <v>0</v>
      </c>
      <c r="P434" s="341">
        <v>1700</v>
      </c>
      <c r="Q434" s="344">
        <v>8</v>
      </c>
      <c r="R434" s="343">
        <f t="shared" si="54"/>
        <v>13600</v>
      </c>
      <c r="S434" s="344">
        <f t="shared" si="59"/>
        <v>510</v>
      </c>
      <c r="T434" s="345">
        <f t="shared" si="55"/>
        <v>4080</v>
      </c>
      <c r="U434" s="344">
        <f t="shared" si="60"/>
        <v>510</v>
      </c>
      <c r="V434" s="345">
        <f t="shared" si="56"/>
        <v>4080</v>
      </c>
      <c r="W434" s="344">
        <f t="shared" si="61"/>
        <v>510</v>
      </c>
      <c r="X434" s="346">
        <f t="shared" si="57"/>
        <v>4080</v>
      </c>
      <c r="Y434" s="344">
        <f t="shared" si="62"/>
        <v>170</v>
      </c>
      <c r="Z434" s="345">
        <f t="shared" si="58"/>
        <v>1360</v>
      </c>
      <c r="AA434" s="347"/>
    </row>
    <row r="435" spans="1:27" s="348" customFormat="1" ht="18.75">
      <c r="A435" s="334">
        <v>431</v>
      </c>
      <c r="B435" s="356">
        <v>737433</v>
      </c>
      <c r="C435" s="351" t="s">
        <v>1299</v>
      </c>
      <c r="D435" s="351"/>
      <c r="E435" s="351"/>
      <c r="F435" s="347">
        <v>1</v>
      </c>
      <c r="G435" s="347">
        <v>1</v>
      </c>
      <c r="H435" s="352" t="s">
        <v>950</v>
      </c>
      <c r="I435" s="358">
        <v>50</v>
      </c>
      <c r="J435" s="354" t="s">
        <v>852</v>
      </c>
      <c r="K435" s="340">
        <v>137</v>
      </c>
      <c r="L435" s="340">
        <v>113</v>
      </c>
      <c r="M435" s="340">
        <v>93.6</v>
      </c>
      <c r="N435" s="340">
        <v>100</v>
      </c>
      <c r="O435" s="340">
        <v>9</v>
      </c>
      <c r="P435" s="341">
        <v>100</v>
      </c>
      <c r="Q435" s="344">
        <v>150</v>
      </c>
      <c r="R435" s="343">
        <f t="shared" si="54"/>
        <v>15000</v>
      </c>
      <c r="S435" s="344">
        <f t="shared" si="59"/>
        <v>30</v>
      </c>
      <c r="T435" s="345">
        <f t="shared" si="55"/>
        <v>4500</v>
      </c>
      <c r="U435" s="344">
        <f t="shared" si="60"/>
        <v>30</v>
      </c>
      <c r="V435" s="345">
        <f t="shared" si="56"/>
        <v>4500</v>
      </c>
      <c r="W435" s="344">
        <f t="shared" si="61"/>
        <v>30</v>
      </c>
      <c r="X435" s="346">
        <f t="shared" si="57"/>
        <v>4500</v>
      </c>
      <c r="Y435" s="344">
        <f t="shared" si="62"/>
        <v>10</v>
      </c>
      <c r="Z435" s="345">
        <f t="shared" si="58"/>
        <v>1500</v>
      </c>
      <c r="AA435" s="347"/>
    </row>
    <row r="436" spans="1:27" s="348" customFormat="1" ht="18.75">
      <c r="A436" s="349">
        <v>432</v>
      </c>
      <c r="B436" s="356">
        <v>643663</v>
      </c>
      <c r="C436" s="351" t="s">
        <v>1300</v>
      </c>
      <c r="D436" s="351"/>
      <c r="E436" s="351"/>
      <c r="F436" s="347">
        <v>1</v>
      </c>
      <c r="G436" s="347">
        <v>1</v>
      </c>
      <c r="H436" s="352" t="s">
        <v>845</v>
      </c>
      <c r="I436" s="358">
        <v>1000</v>
      </c>
      <c r="J436" s="354" t="s">
        <v>846</v>
      </c>
      <c r="K436" s="340">
        <v>19</v>
      </c>
      <c r="L436" s="340">
        <v>7</v>
      </c>
      <c r="M436" s="340">
        <v>14.399999999999999</v>
      </c>
      <c r="N436" s="340">
        <v>25</v>
      </c>
      <c r="O436" s="340">
        <v>8</v>
      </c>
      <c r="P436" s="341">
        <v>20</v>
      </c>
      <c r="Q436" s="344">
        <v>336.56</v>
      </c>
      <c r="R436" s="343">
        <f t="shared" si="54"/>
        <v>6731.2</v>
      </c>
      <c r="S436" s="344">
        <f t="shared" si="59"/>
        <v>6</v>
      </c>
      <c r="T436" s="345">
        <f t="shared" si="55"/>
        <v>2019.3600000000001</v>
      </c>
      <c r="U436" s="344">
        <f t="shared" si="60"/>
        <v>6</v>
      </c>
      <c r="V436" s="345">
        <f t="shared" si="56"/>
        <v>2019.3600000000001</v>
      </c>
      <c r="W436" s="344">
        <f t="shared" si="61"/>
        <v>6</v>
      </c>
      <c r="X436" s="346">
        <f t="shared" si="57"/>
        <v>2019.3600000000001</v>
      </c>
      <c r="Y436" s="344">
        <f t="shared" si="62"/>
        <v>2</v>
      </c>
      <c r="Z436" s="345">
        <f t="shared" si="58"/>
        <v>673.12</v>
      </c>
      <c r="AA436" s="347"/>
    </row>
    <row r="437" spans="1:27" s="348" customFormat="1" ht="18.75">
      <c r="A437" s="334">
        <v>433</v>
      </c>
      <c r="B437" s="356"/>
      <c r="C437" s="351" t="s">
        <v>1301</v>
      </c>
      <c r="D437" s="351"/>
      <c r="E437" s="351"/>
      <c r="F437" s="347">
        <v>1</v>
      </c>
      <c r="G437" s="347">
        <v>1</v>
      </c>
      <c r="H437" s="352" t="s">
        <v>845</v>
      </c>
      <c r="I437" s="358">
        <v>500</v>
      </c>
      <c r="J437" s="354" t="s">
        <v>846</v>
      </c>
      <c r="K437" s="340">
        <v>703</v>
      </c>
      <c r="L437" s="340">
        <v>642</v>
      </c>
      <c r="M437" s="340">
        <v>751.2</v>
      </c>
      <c r="N437" s="340">
        <v>800</v>
      </c>
      <c r="O437" s="340">
        <v>252</v>
      </c>
      <c r="P437" s="341">
        <v>650</v>
      </c>
      <c r="Q437" s="344">
        <v>104.81</v>
      </c>
      <c r="R437" s="343">
        <f t="shared" si="54"/>
        <v>68126.5</v>
      </c>
      <c r="S437" s="344">
        <f t="shared" si="59"/>
        <v>195</v>
      </c>
      <c r="T437" s="345">
        <f t="shared" si="55"/>
        <v>20437.95</v>
      </c>
      <c r="U437" s="344">
        <f t="shared" si="60"/>
        <v>195</v>
      </c>
      <c r="V437" s="345">
        <f t="shared" si="56"/>
        <v>20437.95</v>
      </c>
      <c r="W437" s="344">
        <f t="shared" si="61"/>
        <v>195</v>
      </c>
      <c r="X437" s="346">
        <f t="shared" si="57"/>
        <v>20437.95</v>
      </c>
      <c r="Y437" s="344">
        <f t="shared" si="62"/>
        <v>65</v>
      </c>
      <c r="Z437" s="345">
        <f t="shared" si="58"/>
        <v>6812.6500000000005</v>
      </c>
      <c r="AA437" s="347"/>
    </row>
    <row r="438" spans="1:27" s="348" customFormat="1" ht="18.75">
      <c r="A438" s="349">
        <v>434</v>
      </c>
      <c r="B438" s="356">
        <v>770656</v>
      </c>
      <c r="C438" s="351" t="s">
        <v>1302</v>
      </c>
      <c r="D438" s="351"/>
      <c r="E438" s="351"/>
      <c r="F438" s="347">
        <v>1</v>
      </c>
      <c r="G438" s="347">
        <v>1</v>
      </c>
      <c r="H438" s="352" t="s">
        <v>845</v>
      </c>
      <c r="I438" s="358">
        <v>500</v>
      </c>
      <c r="J438" s="354" t="s">
        <v>846</v>
      </c>
      <c r="K438" s="340">
        <v>393</v>
      </c>
      <c r="L438" s="340">
        <v>378</v>
      </c>
      <c r="M438" s="340">
        <v>312</v>
      </c>
      <c r="N438" s="340">
        <v>350</v>
      </c>
      <c r="O438" s="340">
        <v>0</v>
      </c>
      <c r="P438" s="341">
        <v>400</v>
      </c>
      <c r="Q438" s="344">
        <v>169.06</v>
      </c>
      <c r="R438" s="343">
        <f t="shared" si="54"/>
        <v>67624</v>
      </c>
      <c r="S438" s="344">
        <f t="shared" si="59"/>
        <v>120</v>
      </c>
      <c r="T438" s="345">
        <f t="shared" si="55"/>
        <v>20287.2</v>
      </c>
      <c r="U438" s="344">
        <f t="shared" si="60"/>
        <v>120</v>
      </c>
      <c r="V438" s="345">
        <f t="shared" si="56"/>
        <v>20287.2</v>
      </c>
      <c r="W438" s="344">
        <f t="shared" si="61"/>
        <v>120</v>
      </c>
      <c r="X438" s="346">
        <f t="shared" si="57"/>
        <v>20287.2</v>
      </c>
      <c r="Y438" s="344">
        <f t="shared" si="62"/>
        <v>40</v>
      </c>
      <c r="Z438" s="345">
        <f t="shared" si="58"/>
        <v>6762.4</v>
      </c>
      <c r="AA438" s="347"/>
    </row>
    <row r="439" spans="1:27" s="348" customFormat="1" ht="18.75">
      <c r="A439" s="349">
        <v>435</v>
      </c>
      <c r="B439" s="350">
        <v>766023</v>
      </c>
      <c r="C439" s="412" t="s">
        <v>1303</v>
      </c>
      <c r="D439" s="337"/>
      <c r="E439" s="337"/>
      <c r="F439" s="347">
        <v>1</v>
      </c>
      <c r="G439" s="347">
        <v>1</v>
      </c>
      <c r="H439" s="352" t="s">
        <v>840</v>
      </c>
      <c r="I439" s="358">
        <v>1</v>
      </c>
      <c r="J439" s="354" t="s">
        <v>841</v>
      </c>
      <c r="K439" s="340">
        <v>148</v>
      </c>
      <c r="L439" s="340">
        <v>75</v>
      </c>
      <c r="M439" s="340">
        <v>90</v>
      </c>
      <c r="N439" s="340">
        <v>100</v>
      </c>
      <c r="O439" s="340">
        <v>10</v>
      </c>
      <c r="P439" s="341">
        <v>100</v>
      </c>
      <c r="Q439" s="344">
        <v>340</v>
      </c>
      <c r="R439" s="343">
        <f t="shared" si="54"/>
        <v>34000</v>
      </c>
      <c r="S439" s="344">
        <f t="shared" si="59"/>
        <v>30</v>
      </c>
      <c r="T439" s="345">
        <f t="shared" si="55"/>
        <v>10200</v>
      </c>
      <c r="U439" s="344">
        <f t="shared" si="60"/>
        <v>30</v>
      </c>
      <c r="V439" s="345">
        <f t="shared" si="56"/>
        <v>10200</v>
      </c>
      <c r="W439" s="344">
        <f t="shared" si="61"/>
        <v>30</v>
      </c>
      <c r="X439" s="346">
        <f t="shared" si="57"/>
        <v>10200</v>
      </c>
      <c r="Y439" s="344">
        <f t="shared" si="62"/>
        <v>10</v>
      </c>
      <c r="Z439" s="345">
        <f t="shared" si="58"/>
        <v>3400</v>
      </c>
      <c r="AA439" s="347"/>
    </row>
    <row r="440" spans="1:27" s="348" customFormat="1" ht="18.75">
      <c r="A440" s="334">
        <v>436</v>
      </c>
      <c r="B440" s="350">
        <v>518883</v>
      </c>
      <c r="C440" s="351" t="s">
        <v>1304</v>
      </c>
      <c r="D440" s="351"/>
      <c r="E440" s="351"/>
      <c r="F440" s="347">
        <v>1</v>
      </c>
      <c r="G440" s="347">
        <v>1</v>
      </c>
      <c r="H440" s="352" t="s">
        <v>1305</v>
      </c>
      <c r="I440" s="358">
        <v>10</v>
      </c>
      <c r="J440" s="354" t="s">
        <v>356</v>
      </c>
      <c r="K440" s="340">
        <v>81</v>
      </c>
      <c r="L440" s="340">
        <v>51</v>
      </c>
      <c r="M440" s="340">
        <v>80.400000000000006</v>
      </c>
      <c r="N440" s="340">
        <v>80</v>
      </c>
      <c r="O440" s="340">
        <v>21</v>
      </c>
      <c r="P440" s="341">
        <v>80</v>
      </c>
      <c r="Q440" s="344">
        <v>65</v>
      </c>
      <c r="R440" s="343">
        <f t="shared" si="54"/>
        <v>5200</v>
      </c>
      <c r="S440" s="344">
        <f t="shared" si="59"/>
        <v>24</v>
      </c>
      <c r="T440" s="345">
        <f t="shared" si="55"/>
        <v>1560</v>
      </c>
      <c r="U440" s="344">
        <f t="shared" si="60"/>
        <v>24</v>
      </c>
      <c r="V440" s="345">
        <f t="shared" si="56"/>
        <v>1560</v>
      </c>
      <c r="W440" s="344">
        <f t="shared" si="61"/>
        <v>24</v>
      </c>
      <c r="X440" s="346">
        <f t="shared" si="57"/>
        <v>1560</v>
      </c>
      <c r="Y440" s="344">
        <f t="shared" si="62"/>
        <v>8</v>
      </c>
      <c r="Z440" s="345">
        <f t="shared" si="58"/>
        <v>520</v>
      </c>
      <c r="AA440" s="347"/>
    </row>
    <row r="441" spans="1:27" s="348" customFormat="1" ht="18.75">
      <c r="A441" s="334">
        <v>437</v>
      </c>
      <c r="B441" s="350">
        <v>581775</v>
      </c>
      <c r="C441" s="351" t="s">
        <v>1306</v>
      </c>
      <c r="D441" s="351"/>
      <c r="E441" s="351"/>
      <c r="F441" s="347">
        <v>1</v>
      </c>
      <c r="G441" s="347">
        <v>1</v>
      </c>
      <c r="H441" s="352" t="s">
        <v>1305</v>
      </c>
      <c r="I441" s="358">
        <v>1</v>
      </c>
      <c r="J441" s="354" t="s">
        <v>356</v>
      </c>
      <c r="K441" s="340">
        <v>797</v>
      </c>
      <c r="L441" s="340">
        <v>1082</v>
      </c>
      <c r="M441" s="340">
        <v>1354.8000000000002</v>
      </c>
      <c r="N441" s="340">
        <v>1650</v>
      </c>
      <c r="O441" s="340">
        <v>572</v>
      </c>
      <c r="P441" s="341">
        <v>1250</v>
      </c>
      <c r="Q441" s="344">
        <v>21.4</v>
      </c>
      <c r="R441" s="343">
        <f t="shared" si="54"/>
        <v>26750</v>
      </c>
      <c r="S441" s="344">
        <f t="shared" si="59"/>
        <v>375</v>
      </c>
      <c r="T441" s="345">
        <f t="shared" si="55"/>
        <v>8024.9999999999991</v>
      </c>
      <c r="U441" s="344">
        <f t="shared" si="60"/>
        <v>375</v>
      </c>
      <c r="V441" s="345">
        <f t="shared" si="56"/>
        <v>8024.9999999999991</v>
      </c>
      <c r="W441" s="344">
        <f t="shared" si="61"/>
        <v>375</v>
      </c>
      <c r="X441" s="346">
        <f t="shared" si="57"/>
        <v>8024.9999999999991</v>
      </c>
      <c r="Y441" s="344">
        <f t="shared" si="62"/>
        <v>125</v>
      </c>
      <c r="Z441" s="345">
        <f t="shared" si="58"/>
        <v>2675</v>
      </c>
      <c r="AA441" s="347"/>
    </row>
    <row r="442" spans="1:27" s="348" customFormat="1" ht="18.75">
      <c r="A442" s="349">
        <v>438</v>
      </c>
      <c r="B442" s="350">
        <v>111127</v>
      </c>
      <c r="C442" s="351" t="s">
        <v>1307</v>
      </c>
      <c r="D442" s="351"/>
      <c r="E442" s="351"/>
      <c r="F442" s="347">
        <v>1</v>
      </c>
      <c r="G442" s="347">
        <v>1</v>
      </c>
      <c r="H442" s="352" t="s">
        <v>905</v>
      </c>
      <c r="I442" s="358">
        <v>1</v>
      </c>
      <c r="J442" s="354" t="s">
        <v>288</v>
      </c>
      <c r="K442" s="340">
        <v>35</v>
      </c>
      <c r="L442" s="340">
        <v>33</v>
      </c>
      <c r="M442" s="340">
        <v>49.199999999999996</v>
      </c>
      <c r="N442" s="340">
        <v>55</v>
      </c>
      <c r="O442" s="340">
        <v>4</v>
      </c>
      <c r="P442" s="341">
        <v>55</v>
      </c>
      <c r="Q442" s="344">
        <v>330</v>
      </c>
      <c r="R442" s="343">
        <f t="shared" si="54"/>
        <v>18150</v>
      </c>
      <c r="S442" s="344">
        <v>17</v>
      </c>
      <c r="T442" s="345">
        <f t="shared" si="55"/>
        <v>5610</v>
      </c>
      <c r="U442" s="344">
        <v>17</v>
      </c>
      <c r="V442" s="345">
        <f t="shared" si="56"/>
        <v>5610</v>
      </c>
      <c r="W442" s="344">
        <v>17</v>
      </c>
      <c r="X442" s="346">
        <f t="shared" si="57"/>
        <v>5610</v>
      </c>
      <c r="Y442" s="344">
        <v>4</v>
      </c>
      <c r="Z442" s="345">
        <f t="shared" si="58"/>
        <v>1320</v>
      </c>
      <c r="AA442" s="347"/>
    </row>
    <row r="443" spans="1:27" s="348" customFormat="1" ht="18.75">
      <c r="A443" s="334">
        <v>439</v>
      </c>
      <c r="B443" s="359">
        <v>669450</v>
      </c>
      <c r="C443" s="351" t="s">
        <v>1308</v>
      </c>
      <c r="D443" s="351"/>
      <c r="E443" s="351"/>
      <c r="F443" s="347">
        <v>1</v>
      </c>
      <c r="G443" s="347">
        <v>1</v>
      </c>
      <c r="H443" s="352" t="s">
        <v>840</v>
      </c>
      <c r="I443" s="358">
        <v>1</v>
      </c>
      <c r="J443" s="354" t="s">
        <v>841</v>
      </c>
      <c r="K443" s="340">
        <v>470</v>
      </c>
      <c r="L443" s="340">
        <v>420</v>
      </c>
      <c r="M443" s="340">
        <v>1104</v>
      </c>
      <c r="N443" s="340">
        <v>1200</v>
      </c>
      <c r="O443" s="340">
        <v>260</v>
      </c>
      <c r="P443" s="341">
        <v>1000</v>
      </c>
      <c r="Q443" s="344">
        <v>65</v>
      </c>
      <c r="R443" s="343">
        <f t="shared" si="54"/>
        <v>65000</v>
      </c>
      <c r="S443" s="344">
        <f t="shared" si="59"/>
        <v>300</v>
      </c>
      <c r="T443" s="345">
        <f t="shared" si="55"/>
        <v>19500</v>
      </c>
      <c r="U443" s="344">
        <f t="shared" si="60"/>
        <v>300</v>
      </c>
      <c r="V443" s="345">
        <f t="shared" si="56"/>
        <v>19500</v>
      </c>
      <c r="W443" s="344">
        <f t="shared" si="61"/>
        <v>300</v>
      </c>
      <c r="X443" s="346">
        <f t="shared" si="57"/>
        <v>19500</v>
      </c>
      <c r="Y443" s="344">
        <f t="shared" si="62"/>
        <v>100</v>
      </c>
      <c r="Z443" s="345">
        <f t="shared" si="58"/>
        <v>6500</v>
      </c>
      <c r="AA443" s="347"/>
    </row>
    <row r="444" spans="1:27" s="348" customFormat="1" ht="18.75">
      <c r="A444" s="349">
        <v>440</v>
      </c>
      <c r="B444" s="350">
        <v>820927</v>
      </c>
      <c r="C444" s="351" t="s">
        <v>1309</v>
      </c>
      <c r="D444" s="351"/>
      <c r="E444" s="351"/>
      <c r="F444" s="347">
        <v>1</v>
      </c>
      <c r="G444" s="347">
        <v>1</v>
      </c>
      <c r="H444" s="352" t="s">
        <v>845</v>
      </c>
      <c r="I444" s="358">
        <v>100</v>
      </c>
      <c r="J444" s="354" t="s">
        <v>846</v>
      </c>
      <c r="K444" s="340">
        <v>795</v>
      </c>
      <c r="L444" s="340">
        <v>707.5</v>
      </c>
      <c r="M444" s="340">
        <v>768</v>
      </c>
      <c r="N444" s="340">
        <v>800</v>
      </c>
      <c r="O444" s="340">
        <v>104</v>
      </c>
      <c r="P444" s="341">
        <v>800</v>
      </c>
      <c r="Q444" s="344">
        <v>88</v>
      </c>
      <c r="R444" s="343">
        <f t="shared" si="54"/>
        <v>70400</v>
      </c>
      <c r="S444" s="344">
        <f t="shared" si="59"/>
        <v>240</v>
      </c>
      <c r="T444" s="345">
        <f t="shared" si="55"/>
        <v>21120</v>
      </c>
      <c r="U444" s="344">
        <f t="shared" si="60"/>
        <v>240</v>
      </c>
      <c r="V444" s="345">
        <f t="shared" si="56"/>
        <v>21120</v>
      </c>
      <c r="W444" s="344">
        <f t="shared" si="61"/>
        <v>240</v>
      </c>
      <c r="X444" s="346">
        <f t="shared" si="57"/>
        <v>21120</v>
      </c>
      <c r="Y444" s="344">
        <f t="shared" si="62"/>
        <v>80</v>
      </c>
      <c r="Z444" s="345">
        <f t="shared" si="58"/>
        <v>7040</v>
      </c>
      <c r="AA444" s="347"/>
    </row>
    <row r="445" spans="1:27" s="348" customFormat="1" ht="18.75">
      <c r="A445" s="349">
        <v>441</v>
      </c>
      <c r="B445" s="350">
        <v>665306</v>
      </c>
      <c r="C445" s="351" t="s">
        <v>1310</v>
      </c>
      <c r="D445" s="351"/>
      <c r="E445" s="351"/>
      <c r="F445" s="347">
        <v>1</v>
      </c>
      <c r="G445" s="347">
        <v>1</v>
      </c>
      <c r="H445" s="352" t="s">
        <v>840</v>
      </c>
      <c r="I445" s="358">
        <v>1</v>
      </c>
      <c r="J445" s="354" t="s">
        <v>841</v>
      </c>
      <c r="K445" s="340">
        <v>4814</v>
      </c>
      <c r="L445" s="340">
        <v>4140</v>
      </c>
      <c r="M445" s="340">
        <v>2988</v>
      </c>
      <c r="N445" s="340">
        <v>3500</v>
      </c>
      <c r="O445" s="340">
        <v>2634</v>
      </c>
      <c r="P445" s="341">
        <v>1500</v>
      </c>
      <c r="Q445" s="344">
        <v>240.15742971887565</v>
      </c>
      <c r="R445" s="343">
        <f t="shared" si="54"/>
        <v>360236.14457831345</v>
      </c>
      <c r="S445" s="344">
        <f t="shared" si="59"/>
        <v>450</v>
      </c>
      <c r="T445" s="345">
        <f t="shared" si="55"/>
        <v>108070.84337349405</v>
      </c>
      <c r="U445" s="344">
        <f t="shared" si="60"/>
        <v>450</v>
      </c>
      <c r="V445" s="345">
        <f t="shared" si="56"/>
        <v>108070.84337349405</v>
      </c>
      <c r="W445" s="344">
        <f t="shared" si="61"/>
        <v>450</v>
      </c>
      <c r="X445" s="346">
        <f t="shared" si="57"/>
        <v>108070.84337349405</v>
      </c>
      <c r="Y445" s="344">
        <f t="shared" si="62"/>
        <v>150</v>
      </c>
      <c r="Z445" s="345">
        <f t="shared" si="58"/>
        <v>36023.614457831347</v>
      </c>
      <c r="AA445" s="347"/>
    </row>
    <row r="446" spans="1:27" s="348" customFormat="1" ht="18.75">
      <c r="A446" s="334">
        <v>442</v>
      </c>
      <c r="B446" s="350">
        <v>769247</v>
      </c>
      <c r="C446" s="351" t="s">
        <v>1311</v>
      </c>
      <c r="D446" s="351"/>
      <c r="E446" s="351"/>
      <c r="F446" s="347">
        <v>2</v>
      </c>
      <c r="G446" s="347">
        <v>1</v>
      </c>
      <c r="H446" s="352" t="s">
        <v>845</v>
      </c>
      <c r="I446" s="358">
        <v>1000</v>
      </c>
      <c r="J446" s="354" t="s">
        <v>846</v>
      </c>
      <c r="K446" s="340">
        <v>99</v>
      </c>
      <c r="L446" s="340">
        <v>133</v>
      </c>
      <c r="M446" s="340">
        <v>139.19999999999999</v>
      </c>
      <c r="N446" s="340">
        <v>165</v>
      </c>
      <c r="O446" s="340">
        <v>51</v>
      </c>
      <c r="P446" s="341">
        <v>150</v>
      </c>
      <c r="Q446" s="344">
        <v>379.85</v>
      </c>
      <c r="R446" s="343">
        <f t="shared" si="54"/>
        <v>56977.5</v>
      </c>
      <c r="S446" s="344">
        <f t="shared" si="59"/>
        <v>45</v>
      </c>
      <c r="T446" s="345">
        <f t="shared" si="55"/>
        <v>17093.25</v>
      </c>
      <c r="U446" s="344">
        <f t="shared" si="60"/>
        <v>45</v>
      </c>
      <c r="V446" s="345">
        <f t="shared" si="56"/>
        <v>17093.25</v>
      </c>
      <c r="W446" s="344">
        <f t="shared" si="61"/>
        <v>45</v>
      </c>
      <c r="X446" s="346">
        <f t="shared" si="57"/>
        <v>17093.25</v>
      </c>
      <c r="Y446" s="344">
        <f t="shared" si="62"/>
        <v>15</v>
      </c>
      <c r="Z446" s="345">
        <f t="shared" si="58"/>
        <v>5697.75</v>
      </c>
      <c r="AA446" s="347"/>
    </row>
    <row r="447" spans="1:27" s="348" customFormat="1" ht="18.75">
      <c r="A447" s="334">
        <v>443</v>
      </c>
      <c r="B447" s="350">
        <v>770163</v>
      </c>
      <c r="C447" s="351" t="s">
        <v>1312</v>
      </c>
      <c r="D447" s="351"/>
      <c r="E447" s="351"/>
      <c r="F447" s="347">
        <v>1</v>
      </c>
      <c r="G447" s="347">
        <v>1</v>
      </c>
      <c r="H447" s="352" t="s">
        <v>845</v>
      </c>
      <c r="I447" s="358">
        <v>1000</v>
      </c>
      <c r="J447" s="354" t="s">
        <v>846</v>
      </c>
      <c r="K447" s="340">
        <v>371</v>
      </c>
      <c r="L447" s="340">
        <v>247</v>
      </c>
      <c r="M447" s="340">
        <v>255.60000000000002</v>
      </c>
      <c r="N447" s="340">
        <v>250</v>
      </c>
      <c r="O447" s="340">
        <v>47</v>
      </c>
      <c r="P447" s="341">
        <v>250</v>
      </c>
      <c r="Q447" s="344">
        <v>230</v>
      </c>
      <c r="R447" s="343">
        <f t="shared" si="54"/>
        <v>57500</v>
      </c>
      <c r="S447" s="344">
        <f t="shared" si="59"/>
        <v>75</v>
      </c>
      <c r="T447" s="345">
        <f t="shared" si="55"/>
        <v>17250</v>
      </c>
      <c r="U447" s="344">
        <f t="shared" si="60"/>
        <v>75</v>
      </c>
      <c r="V447" s="345">
        <f t="shared" si="56"/>
        <v>17250</v>
      </c>
      <c r="W447" s="344">
        <f t="shared" si="61"/>
        <v>75</v>
      </c>
      <c r="X447" s="346">
        <f t="shared" si="57"/>
        <v>17250</v>
      </c>
      <c r="Y447" s="344">
        <f t="shared" si="62"/>
        <v>25</v>
      </c>
      <c r="Z447" s="345">
        <f t="shared" si="58"/>
        <v>5750</v>
      </c>
      <c r="AA447" s="347"/>
    </row>
    <row r="448" spans="1:27" s="348" customFormat="1" ht="18.75">
      <c r="A448" s="349">
        <v>444</v>
      </c>
      <c r="B448" s="350">
        <v>769350</v>
      </c>
      <c r="C448" s="351" t="s">
        <v>1313</v>
      </c>
      <c r="D448" s="351"/>
      <c r="E448" s="351"/>
      <c r="F448" s="347">
        <v>1</v>
      </c>
      <c r="G448" s="347">
        <v>1</v>
      </c>
      <c r="H448" s="352" t="s">
        <v>845</v>
      </c>
      <c r="I448" s="358">
        <v>1000</v>
      </c>
      <c r="J448" s="354" t="s">
        <v>846</v>
      </c>
      <c r="K448" s="340">
        <v>801</v>
      </c>
      <c r="L448" s="340">
        <v>958</v>
      </c>
      <c r="M448" s="340">
        <v>1254</v>
      </c>
      <c r="N448" s="340">
        <v>1300</v>
      </c>
      <c r="O448" s="340">
        <v>75</v>
      </c>
      <c r="P448" s="341">
        <v>1300</v>
      </c>
      <c r="Q448" s="344">
        <v>245</v>
      </c>
      <c r="R448" s="343">
        <f t="shared" si="54"/>
        <v>318500</v>
      </c>
      <c r="S448" s="344">
        <f t="shared" si="59"/>
        <v>390</v>
      </c>
      <c r="T448" s="345">
        <f t="shared" si="55"/>
        <v>95550</v>
      </c>
      <c r="U448" s="344">
        <f t="shared" si="60"/>
        <v>390</v>
      </c>
      <c r="V448" s="345">
        <f t="shared" si="56"/>
        <v>95550</v>
      </c>
      <c r="W448" s="344">
        <f t="shared" si="61"/>
        <v>390</v>
      </c>
      <c r="X448" s="346">
        <f t="shared" si="57"/>
        <v>95550</v>
      </c>
      <c r="Y448" s="344">
        <f t="shared" si="62"/>
        <v>130</v>
      </c>
      <c r="Z448" s="345">
        <f t="shared" si="58"/>
        <v>31850</v>
      </c>
      <c r="AA448" s="347"/>
    </row>
    <row r="449" spans="1:27" s="348" customFormat="1" ht="18.75">
      <c r="A449" s="334">
        <v>445</v>
      </c>
      <c r="B449" s="350">
        <v>791258</v>
      </c>
      <c r="C449" s="351" t="s">
        <v>1314</v>
      </c>
      <c r="D449" s="351"/>
      <c r="E449" s="351"/>
      <c r="F449" s="347">
        <v>1</v>
      </c>
      <c r="G449" s="347">
        <v>1</v>
      </c>
      <c r="H449" s="352" t="s">
        <v>840</v>
      </c>
      <c r="I449" s="358">
        <v>1</v>
      </c>
      <c r="J449" s="354" t="s">
        <v>849</v>
      </c>
      <c r="K449" s="340">
        <v>6819</v>
      </c>
      <c r="L449" s="340">
        <v>4470</v>
      </c>
      <c r="M449" s="340">
        <v>6384</v>
      </c>
      <c r="N449" s="340">
        <v>5500</v>
      </c>
      <c r="O449" s="340">
        <v>1210</v>
      </c>
      <c r="P449" s="341">
        <v>5500</v>
      </c>
      <c r="Q449" s="344">
        <v>3.7371240601503759</v>
      </c>
      <c r="R449" s="343">
        <f t="shared" si="54"/>
        <v>20554.182330827069</v>
      </c>
      <c r="S449" s="344">
        <f t="shared" si="59"/>
        <v>1650</v>
      </c>
      <c r="T449" s="345">
        <f t="shared" si="55"/>
        <v>6166.2546992481202</v>
      </c>
      <c r="U449" s="344">
        <f t="shared" si="60"/>
        <v>1650</v>
      </c>
      <c r="V449" s="345">
        <f t="shared" si="56"/>
        <v>6166.2546992481202</v>
      </c>
      <c r="W449" s="344">
        <f t="shared" si="61"/>
        <v>1650</v>
      </c>
      <c r="X449" s="346">
        <f t="shared" si="57"/>
        <v>6166.2546992481202</v>
      </c>
      <c r="Y449" s="344">
        <f t="shared" si="62"/>
        <v>550</v>
      </c>
      <c r="Z449" s="345">
        <f t="shared" si="58"/>
        <v>2055.4182330827066</v>
      </c>
      <c r="AA449" s="347"/>
    </row>
    <row r="450" spans="1:27" s="348" customFormat="1" ht="18.75">
      <c r="A450" s="349">
        <v>446</v>
      </c>
      <c r="B450" s="350">
        <v>108088</v>
      </c>
      <c r="C450" s="351" t="s">
        <v>1315</v>
      </c>
      <c r="D450" s="351"/>
      <c r="E450" s="351"/>
      <c r="F450" s="347">
        <v>1</v>
      </c>
      <c r="G450" s="347">
        <v>1</v>
      </c>
      <c r="H450" s="352" t="s">
        <v>840</v>
      </c>
      <c r="I450" s="358">
        <v>25</v>
      </c>
      <c r="J450" s="354" t="s">
        <v>849</v>
      </c>
      <c r="K450" s="340">
        <v>16</v>
      </c>
      <c r="L450" s="340">
        <v>35</v>
      </c>
      <c r="M450" s="340">
        <v>19.200000000000003</v>
      </c>
      <c r="N450" s="340">
        <v>35</v>
      </c>
      <c r="O450" s="340">
        <v>6</v>
      </c>
      <c r="P450" s="341">
        <v>40</v>
      </c>
      <c r="Q450" s="344">
        <v>326</v>
      </c>
      <c r="R450" s="343">
        <f t="shared" si="54"/>
        <v>13040</v>
      </c>
      <c r="S450" s="344">
        <f t="shared" si="59"/>
        <v>12</v>
      </c>
      <c r="T450" s="345">
        <f t="shared" si="55"/>
        <v>3912</v>
      </c>
      <c r="U450" s="344">
        <f t="shared" si="60"/>
        <v>12</v>
      </c>
      <c r="V450" s="345">
        <f t="shared" si="56"/>
        <v>3912</v>
      </c>
      <c r="W450" s="344">
        <f t="shared" si="61"/>
        <v>12</v>
      </c>
      <c r="X450" s="346">
        <f t="shared" si="57"/>
        <v>3912</v>
      </c>
      <c r="Y450" s="344">
        <f t="shared" si="62"/>
        <v>4</v>
      </c>
      <c r="Z450" s="345">
        <f t="shared" si="58"/>
        <v>1304</v>
      </c>
      <c r="AA450" s="347"/>
    </row>
    <row r="451" spans="1:27" s="348" customFormat="1" ht="18.75">
      <c r="A451" s="349">
        <v>447</v>
      </c>
      <c r="B451" s="350">
        <v>108159</v>
      </c>
      <c r="C451" s="351" t="s">
        <v>1316</v>
      </c>
      <c r="D451" s="351"/>
      <c r="E451" s="351"/>
      <c r="F451" s="347">
        <v>1</v>
      </c>
      <c r="G451" s="347">
        <v>1</v>
      </c>
      <c r="H451" s="352" t="s">
        <v>840</v>
      </c>
      <c r="I451" s="358">
        <v>25</v>
      </c>
      <c r="J451" s="354" t="s">
        <v>849</v>
      </c>
      <c r="K451" s="340">
        <v>24</v>
      </c>
      <c r="L451" s="340">
        <v>1</v>
      </c>
      <c r="M451" s="340">
        <v>34</v>
      </c>
      <c r="N451" s="340">
        <v>29.6666666666667</v>
      </c>
      <c r="O451" s="340">
        <v>9</v>
      </c>
      <c r="P451" s="341">
        <v>40</v>
      </c>
      <c r="Q451" s="344">
        <v>262</v>
      </c>
      <c r="R451" s="343">
        <f t="shared" si="54"/>
        <v>10480</v>
      </c>
      <c r="S451" s="344">
        <f t="shared" si="59"/>
        <v>12</v>
      </c>
      <c r="T451" s="345">
        <f t="shared" si="55"/>
        <v>3144</v>
      </c>
      <c r="U451" s="344">
        <f t="shared" si="60"/>
        <v>12</v>
      </c>
      <c r="V451" s="345">
        <f t="shared" si="56"/>
        <v>3144</v>
      </c>
      <c r="W451" s="344">
        <f t="shared" si="61"/>
        <v>12</v>
      </c>
      <c r="X451" s="346">
        <f t="shared" si="57"/>
        <v>3144</v>
      </c>
      <c r="Y451" s="344">
        <f t="shared" si="62"/>
        <v>4</v>
      </c>
      <c r="Z451" s="345">
        <f t="shared" si="58"/>
        <v>1048</v>
      </c>
      <c r="AA451" s="347"/>
    </row>
    <row r="452" spans="1:27" s="348" customFormat="1" ht="18.75">
      <c r="A452" s="334">
        <v>448</v>
      </c>
      <c r="B452" s="350">
        <v>108308</v>
      </c>
      <c r="C452" s="351" t="s">
        <v>1317</v>
      </c>
      <c r="D452" s="351"/>
      <c r="E452" s="351"/>
      <c r="F452" s="347">
        <v>1</v>
      </c>
      <c r="G452" s="347">
        <v>1</v>
      </c>
      <c r="H452" s="352" t="s">
        <v>845</v>
      </c>
      <c r="I452" s="358">
        <v>100</v>
      </c>
      <c r="J452" s="354" t="s">
        <v>846</v>
      </c>
      <c r="K452" s="340">
        <v>844</v>
      </c>
      <c r="L452" s="340">
        <v>944</v>
      </c>
      <c r="M452" s="340">
        <v>928.80000000000007</v>
      </c>
      <c r="N452" s="340">
        <v>1000</v>
      </c>
      <c r="O452" s="340">
        <v>102</v>
      </c>
      <c r="P452" s="341">
        <v>1000</v>
      </c>
      <c r="Q452" s="344">
        <v>140.63307493540051</v>
      </c>
      <c r="R452" s="343">
        <f t="shared" si="54"/>
        <v>140633.07493540051</v>
      </c>
      <c r="S452" s="344">
        <f t="shared" si="59"/>
        <v>300</v>
      </c>
      <c r="T452" s="345">
        <f t="shared" si="55"/>
        <v>42189.922480620153</v>
      </c>
      <c r="U452" s="344">
        <f t="shared" si="60"/>
        <v>300</v>
      </c>
      <c r="V452" s="345">
        <f t="shared" si="56"/>
        <v>42189.922480620153</v>
      </c>
      <c r="W452" s="344">
        <f t="shared" si="61"/>
        <v>300</v>
      </c>
      <c r="X452" s="346">
        <f t="shared" si="57"/>
        <v>42189.922480620153</v>
      </c>
      <c r="Y452" s="344">
        <f t="shared" si="62"/>
        <v>100</v>
      </c>
      <c r="Z452" s="345">
        <f t="shared" si="58"/>
        <v>14063.307493540051</v>
      </c>
      <c r="AA452" s="347"/>
    </row>
    <row r="453" spans="1:27" s="348" customFormat="1" ht="18.75">
      <c r="A453" s="334">
        <v>449</v>
      </c>
      <c r="B453" s="350">
        <v>790339</v>
      </c>
      <c r="C453" s="351" t="s">
        <v>1318</v>
      </c>
      <c r="D453" s="351"/>
      <c r="E453" s="351"/>
      <c r="F453" s="347">
        <v>1</v>
      </c>
      <c r="G453" s="347">
        <v>1</v>
      </c>
      <c r="H453" s="352" t="s">
        <v>845</v>
      </c>
      <c r="I453" s="358">
        <v>100</v>
      </c>
      <c r="J453" s="354" t="s">
        <v>846</v>
      </c>
      <c r="K453" s="340">
        <v>628</v>
      </c>
      <c r="L453" s="340">
        <v>727</v>
      </c>
      <c r="M453" s="340">
        <v>729.59999999999991</v>
      </c>
      <c r="N453" s="340">
        <v>800</v>
      </c>
      <c r="O453" s="340">
        <v>110</v>
      </c>
      <c r="P453" s="341">
        <v>800</v>
      </c>
      <c r="Q453" s="344">
        <v>180.32894736842104</v>
      </c>
      <c r="R453" s="343">
        <f t="shared" si="54"/>
        <v>144263.15789473683</v>
      </c>
      <c r="S453" s="344">
        <f t="shared" si="59"/>
        <v>240</v>
      </c>
      <c r="T453" s="345">
        <f t="shared" si="55"/>
        <v>43278.947368421053</v>
      </c>
      <c r="U453" s="344">
        <f t="shared" si="60"/>
        <v>240</v>
      </c>
      <c r="V453" s="345">
        <f t="shared" si="56"/>
        <v>43278.947368421053</v>
      </c>
      <c r="W453" s="344">
        <f t="shared" si="61"/>
        <v>240</v>
      </c>
      <c r="X453" s="346">
        <f t="shared" si="57"/>
        <v>43278.947368421053</v>
      </c>
      <c r="Y453" s="344">
        <f t="shared" si="62"/>
        <v>80</v>
      </c>
      <c r="Z453" s="345">
        <f t="shared" si="58"/>
        <v>14426.315789473683</v>
      </c>
      <c r="AA453" s="347"/>
    </row>
    <row r="454" spans="1:27" s="348" customFormat="1" ht="18.75">
      <c r="A454" s="349">
        <v>450</v>
      </c>
      <c r="B454" s="350">
        <v>521379</v>
      </c>
      <c r="C454" s="351" t="s">
        <v>1319</v>
      </c>
      <c r="D454" s="351"/>
      <c r="E454" s="351"/>
      <c r="F454" s="347">
        <v>1</v>
      </c>
      <c r="G454" s="347">
        <v>1</v>
      </c>
      <c r="H454" s="352" t="s">
        <v>845</v>
      </c>
      <c r="I454" s="358">
        <v>100</v>
      </c>
      <c r="J454" s="354" t="s">
        <v>846</v>
      </c>
      <c r="K454" s="340">
        <v>187</v>
      </c>
      <c r="L454" s="340">
        <v>235</v>
      </c>
      <c r="M454" s="340">
        <v>181.2</v>
      </c>
      <c r="N454" s="340">
        <v>230</v>
      </c>
      <c r="O454" s="340">
        <v>9</v>
      </c>
      <c r="P454" s="341">
        <v>250</v>
      </c>
      <c r="Q454" s="344">
        <v>200</v>
      </c>
      <c r="R454" s="343">
        <f t="shared" si="54"/>
        <v>50000</v>
      </c>
      <c r="S454" s="344">
        <f t="shared" si="59"/>
        <v>75</v>
      </c>
      <c r="T454" s="345">
        <f t="shared" si="55"/>
        <v>15000</v>
      </c>
      <c r="U454" s="344">
        <f t="shared" si="60"/>
        <v>75</v>
      </c>
      <c r="V454" s="345">
        <f t="shared" si="56"/>
        <v>15000</v>
      </c>
      <c r="W454" s="344">
        <f t="shared" si="61"/>
        <v>75</v>
      </c>
      <c r="X454" s="346">
        <f t="shared" si="57"/>
        <v>15000</v>
      </c>
      <c r="Y454" s="344">
        <f t="shared" si="62"/>
        <v>25</v>
      </c>
      <c r="Z454" s="345">
        <f t="shared" si="58"/>
        <v>5000</v>
      </c>
      <c r="AA454" s="347"/>
    </row>
    <row r="455" spans="1:27" s="348" customFormat="1" ht="18.75">
      <c r="A455" s="334">
        <v>451</v>
      </c>
      <c r="B455" s="350"/>
      <c r="C455" s="351" t="s">
        <v>1320</v>
      </c>
      <c r="D455" s="351"/>
      <c r="E455" s="351"/>
      <c r="F455" s="347">
        <v>1</v>
      </c>
      <c r="G455" s="347">
        <v>1</v>
      </c>
      <c r="H455" s="352" t="s">
        <v>840</v>
      </c>
      <c r="I455" s="358">
        <v>50</v>
      </c>
      <c r="J455" s="354" t="s">
        <v>849</v>
      </c>
      <c r="K455" s="340">
        <v>142</v>
      </c>
      <c r="L455" s="340">
        <v>204</v>
      </c>
      <c r="M455" s="340">
        <v>254</v>
      </c>
      <c r="N455" s="340">
        <v>280</v>
      </c>
      <c r="O455" s="340">
        <v>4</v>
      </c>
      <c r="P455" s="341">
        <v>280</v>
      </c>
      <c r="Q455" s="344">
        <v>115</v>
      </c>
      <c r="R455" s="343">
        <f t="shared" si="54"/>
        <v>32200</v>
      </c>
      <c r="S455" s="344">
        <f t="shared" si="59"/>
        <v>84</v>
      </c>
      <c r="T455" s="345">
        <f t="shared" si="55"/>
        <v>9660</v>
      </c>
      <c r="U455" s="344">
        <f t="shared" si="60"/>
        <v>84</v>
      </c>
      <c r="V455" s="345">
        <f t="shared" si="56"/>
        <v>9660</v>
      </c>
      <c r="W455" s="344">
        <f t="shared" si="61"/>
        <v>84</v>
      </c>
      <c r="X455" s="346">
        <f t="shared" si="57"/>
        <v>9660</v>
      </c>
      <c r="Y455" s="344">
        <f t="shared" si="62"/>
        <v>28</v>
      </c>
      <c r="Z455" s="345">
        <f t="shared" si="58"/>
        <v>3220</v>
      </c>
      <c r="AA455" s="347"/>
    </row>
    <row r="456" spans="1:27" s="348" customFormat="1" ht="18.75">
      <c r="A456" s="349">
        <v>452</v>
      </c>
      <c r="B456" s="350"/>
      <c r="C456" s="351" t="s">
        <v>1321</v>
      </c>
      <c r="D456" s="351"/>
      <c r="E456" s="351"/>
      <c r="F456" s="347">
        <v>1</v>
      </c>
      <c r="G456" s="347">
        <v>1</v>
      </c>
      <c r="H456" s="352" t="s">
        <v>840</v>
      </c>
      <c r="I456" s="358">
        <v>50</v>
      </c>
      <c r="J456" s="354" t="s">
        <v>849</v>
      </c>
      <c r="K456" s="340">
        <v>1138</v>
      </c>
      <c r="L456" s="340">
        <v>989</v>
      </c>
      <c r="M456" s="340">
        <v>1186.8000000000002</v>
      </c>
      <c r="N456" s="340">
        <v>1200</v>
      </c>
      <c r="O456" s="340">
        <v>11</v>
      </c>
      <c r="P456" s="341">
        <v>1200</v>
      </c>
      <c r="Q456" s="344">
        <v>86.71890798786653</v>
      </c>
      <c r="R456" s="343">
        <f t="shared" si="54"/>
        <v>104062.68958543983</v>
      </c>
      <c r="S456" s="344">
        <f t="shared" si="59"/>
        <v>360</v>
      </c>
      <c r="T456" s="345">
        <f t="shared" si="55"/>
        <v>31218.806875631952</v>
      </c>
      <c r="U456" s="344">
        <f t="shared" si="60"/>
        <v>360</v>
      </c>
      <c r="V456" s="345">
        <f t="shared" si="56"/>
        <v>31218.806875631952</v>
      </c>
      <c r="W456" s="344">
        <f t="shared" si="61"/>
        <v>360</v>
      </c>
      <c r="X456" s="346">
        <f t="shared" si="57"/>
        <v>31218.806875631952</v>
      </c>
      <c r="Y456" s="344">
        <f t="shared" si="62"/>
        <v>120</v>
      </c>
      <c r="Z456" s="345">
        <f t="shared" si="58"/>
        <v>10406.268958543984</v>
      </c>
      <c r="AA456" s="347"/>
    </row>
    <row r="457" spans="1:27" s="348" customFormat="1" ht="18.75">
      <c r="A457" s="349">
        <v>453</v>
      </c>
      <c r="B457" s="350">
        <v>761853</v>
      </c>
      <c r="C457" s="351" t="s">
        <v>1322</v>
      </c>
      <c r="D457" s="351"/>
      <c r="E457" s="351"/>
      <c r="F457" s="347">
        <v>1</v>
      </c>
      <c r="G457" s="347">
        <v>1</v>
      </c>
      <c r="H457" s="352" t="s">
        <v>1113</v>
      </c>
      <c r="I457" s="358">
        <v>1</v>
      </c>
      <c r="J457" s="354" t="s">
        <v>293</v>
      </c>
      <c r="K457" s="340">
        <v>854</v>
      </c>
      <c r="L457" s="340">
        <v>1944</v>
      </c>
      <c r="M457" s="340">
        <v>2230.8000000000002</v>
      </c>
      <c r="N457" s="340">
        <v>2500</v>
      </c>
      <c r="O457" s="340">
        <v>41</v>
      </c>
      <c r="P457" s="341">
        <v>2500</v>
      </c>
      <c r="Q457" s="344">
        <v>60.012522861753588</v>
      </c>
      <c r="R457" s="343">
        <f t="shared" si="54"/>
        <v>150031.30715438398</v>
      </c>
      <c r="S457" s="344">
        <f t="shared" si="59"/>
        <v>750</v>
      </c>
      <c r="T457" s="345">
        <f t="shared" si="55"/>
        <v>45009.392146315193</v>
      </c>
      <c r="U457" s="344">
        <f t="shared" si="60"/>
        <v>750</v>
      </c>
      <c r="V457" s="345">
        <f t="shared" si="56"/>
        <v>45009.392146315193</v>
      </c>
      <c r="W457" s="344">
        <f t="shared" si="61"/>
        <v>750</v>
      </c>
      <c r="X457" s="346">
        <f t="shared" si="57"/>
        <v>45009.392146315193</v>
      </c>
      <c r="Y457" s="344">
        <f t="shared" si="62"/>
        <v>250</v>
      </c>
      <c r="Z457" s="345">
        <f t="shared" si="58"/>
        <v>15003.130715438398</v>
      </c>
      <c r="AA457" s="347"/>
    </row>
    <row r="458" spans="1:27" s="348" customFormat="1" ht="18.75">
      <c r="A458" s="334">
        <v>454</v>
      </c>
      <c r="B458" s="350">
        <v>641690</v>
      </c>
      <c r="C458" s="336" t="s">
        <v>1323</v>
      </c>
      <c r="D458" s="337"/>
      <c r="E458" s="337"/>
      <c r="F458" s="347">
        <v>1</v>
      </c>
      <c r="G458" s="347">
        <v>1</v>
      </c>
      <c r="H458" s="352" t="s">
        <v>950</v>
      </c>
      <c r="I458" s="358">
        <v>1</v>
      </c>
      <c r="J458" s="354" t="s">
        <v>288</v>
      </c>
      <c r="K458" s="340">
        <v>19</v>
      </c>
      <c r="L458" s="340">
        <v>13</v>
      </c>
      <c r="M458" s="340">
        <v>12</v>
      </c>
      <c r="N458" s="340">
        <v>10</v>
      </c>
      <c r="O458" s="340">
        <v>0</v>
      </c>
      <c r="P458" s="341">
        <v>10</v>
      </c>
      <c r="Q458" s="344">
        <v>260</v>
      </c>
      <c r="R458" s="343">
        <f t="shared" ref="R458:R521" si="63">P458*Q458</f>
        <v>2600</v>
      </c>
      <c r="S458" s="344">
        <f t="shared" si="59"/>
        <v>3</v>
      </c>
      <c r="T458" s="345">
        <f t="shared" si="55"/>
        <v>780</v>
      </c>
      <c r="U458" s="344">
        <f t="shared" si="60"/>
        <v>3</v>
      </c>
      <c r="V458" s="345">
        <f t="shared" si="56"/>
        <v>780</v>
      </c>
      <c r="W458" s="344">
        <f t="shared" si="61"/>
        <v>3</v>
      </c>
      <c r="X458" s="346">
        <f t="shared" si="57"/>
        <v>780</v>
      </c>
      <c r="Y458" s="344">
        <f t="shared" si="62"/>
        <v>1</v>
      </c>
      <c r="Z458" s="345">
        <f t="shared" si="58"/>
        <v>260</v>
      </c>
      <c r="AA458" s="347"/>
    </row>
    <row r="459" spans="1:27" s="348" customFormat="1" ht="18.75">
      <c r="A459" s="334">
        <v>455</v>
      </c>
      <c r="B459" s="350">
        <v>662455</v>
      </c>
      <c r="C459" s="351" t="s">
        <v>1324</v>
      </c>
      <c r="D459" s="351"/>
      <c r="E459" s="351"/>
      <c r="F459" s="347">
        <v>1</v>
      </c>
      <c r="G459" s="347">
        <v>1</v>
      </c>
      <c r="H459" s="352" t="s">
        <v>950</v>
      </c>
      <c r="I459" s="358">
        <v>1</v>
      </c>
      <c r="J459" s="354" t="s">
        <v>356</v>
      </c>
      <c r="K459" s="340">
        <v>622</v>
      </c>
      <c r="L459" s="340">
        <v>440</v>
      </c>
      <c r="M459" s="340">
        <v>0</v>
      </c>
      <c r="N459" s="340">
        <v>500</v>
      </c>
      <c r="O459" s="340"/>
      <c r="P459" s="341">
        <v>500</v>
      </c>
      <c r="Q459" s="344">
        <v>5</v>
      </c>
      <c r="R459" s="343">
        <f t="shared" si="63"/>
        <v>2500</v>
      </c>
      <c r="S459" s="344">
        <f t="shared" si="59"/>
        <v>150</v>
      </c>
      <c r="T459" s="345">
        <f t="shared" ref="T459:T524" si="64">S459*Q459</f>
        <v>750</v>
      </c>
      <c r="U459" s="344">
        <f t="shared" si="60"/>
        <v>150</v>
      </c>
      <c r="V459" s="345">
        <f t="shared" ref="V459:V524" si="65">U459*Q459</f>
        <v>750</v>
      </c>
      <c r="W459" s="344">
        <f t="shared" si="61"/>
        <v>150</v>
      </c>
      <c r="X459" s="346">
        <f t="shared" ref="X459:X524" si="66">W459*Q459</f>
        <v>750</v>
      </c>
      <c r="Y459" s="344">
        <f t="shared" si="62"/>
        <v>50</v>
      </c>
      <c r="Z459" s="345">
        <f t="shared" ref="Z459:Z524" si="67">Y459*Q459</f>
        <v>250</v>
      </c>
      <c r="AA459" s="347"/>
    </row>
    <row r="460" spans="1:27" s="348" customFormat="1" ht="18.75">
      <c r="A460" s="349">
        <v>456</v>
      </c>
      <c r="B460" s="350">
        <v>655285</v>
      </c>
      <c r="C460" s="351" t="s">
        <v>1325</v>
      </c>
      <c r="D460" s="351"/>
      <c r="E460" s="351"/>
      <c r="F460" s="347">
        <v>1</v>
      </c>
      <c r="G460" s="347">
        <v>2</v>
      </c>
      <c r="H460" s="352" t="s">
        <v>838</v>
      </c>
      <c r="I460" s="358">
        <v>1</v>
      </c>
      <c r="J460" s="354" t="s">
        <v>293</v>
      </c>
      <c r="K460" s="340">
        <v>224</v>
      </c>
      <c r="L460" s="340">
        <v>188</v>
      </c>
      <c r="M460" s="340">
        <v>94.800000000000011</v>
      </c>
      <c r="N460" s="340">
        <v>120</v>
      </c>
      <c r="O460" s="340">
        <v>0</v>
      </c>
      <c r="P460" s="341">
        <v>150</v>
      </c>
      <c r="Q460" s="344">
        <v>50</v>
      </c>
      <c r="R460" s="343">
        <f t="shared" si="63"/>
        <v>7500</v>
      </c>
      <c r="S460" s="344">
        <f t="shared" ref="S460:S494" si="68">P460*0.3</f>
        <v>45</v>
      </c>
      <c r="T460" s="345">
        <f t="shared" si="64"/>
        <v>2250</v>
      </c>
      <c r="U460" s="344">
        <f t="shared" ref="U460:U494" si="69">P460*0.3</f>
        <v>45</v>
      </c>
      <c r="V460" s="345">
        <f t="shared" si="65"/>
        <v>2250</v>
      </c>
      <c r="W460" s="344">
        <f t="shared" ref="W460:W494" si="70">P460*0.3</f>
        <v>45</v>
      </c>
      <c r="X460" s="346">
        <f t="shared" si="66"/>
        <v>2250</v>
      </c>
      <c r="Y460" s="344">
        <f t="shared" ref="Y460:Y494" si="71">P460*0.1</f>
        <v>15</v>
      </c>
      <c r="Z460" s="345">
        <f t="shared" si="67"/>
        <v>750</v>
      </c>
      <c r="AA460" s="347"/>
    </row>
    <row r="461" spans="1:27" s="348" customFormat="1" ht="18.75">
      <c r="A461" s="334">
        <v>457</v>
      </c>
      <c r="B461" s="350">
        <v>655263</v>
      </c>
      <c r="C461" s="400" t="s">
        <v>1326</v>
      </c>
      <c r="D461" s="351"/>
      <c r="E461" s="351"/>
      <c r="F461" s="347">
        <v>1</v>
      </c>
      <c r="G461" s="347">
        <v>2</v>
      </c>
      <c r="H461" s="352" t="s">
        <v>845</v>
      </c>
      <c r="I461" s="358">
        <v>60</v>
      </c>
      <c r="J461" s="354" t="s">
        <v>846</v>
      </c>
      <c r="K461" s="340">
        <v>664</v>
      </c>
      <c r="L461" s="340">
        <v>640</v>
      </c>
      <c r="M461" s="340">
        <v>591.59999999999991</v>
      </c>
      <c r="N461" s="340">
        <v>600</v>
      </c>
      <c r="O461" s="340">
        <v>0</v>
      </c>
      <c r="P461" s="341">
        <v>600</v>
      </c>
      <c r="Q461" s="344">
        <v>480.29999999999995</v>
      </c>
      <c r="R461" s="343">
        <f t="shared" si="63"/>
        <v>288180</v>
      </c>
      <c r="S461" s="344">
        <f t="shared" si="68"/>
        <v>180</v>
      </c>
      <c r="T461" s="345">
        <f t="shared" si="64"/>
        <v>86453.999999999985</v>
      </c>
      <c r="U461" s="344">
        <f t="shared" si="69"/>
        <v>180</v>
      </c>
      <c r="V461" s="345">
        <f t="shared" si="65"/>
        <v>86453.999999999985</v>
      </c>
      <c r="W461" s="344">
        <f t="shared" si="70"/>
        <v>180</v>
      </c>
      <c r="X461" s="346">
        <f t="shared" si="66"/>
        <v>86453.999999999985</v>
      </c>
      <c r="Y461" s="344">
        <f t="shared" si="71"/>
        <v>60</v>
      </c>
      <c r="Z461" s="345">
        <f t="shared" si="67"/>
        <v>28817.999999999996</v>
      </c>
      <c r="AA461" s="347"/>
    </row>
    <row r="462" spans="1:27" s="348" customFormat="1" ht="18.75">
      <c r="A462" s="349">
        <v>458</v>
      </c>
      <c r="B462" s="350">
        <v>648098</v>
      </c>
      <c r="C462" s="351" t="s">
        <v>1327</v>
      </c>
      <c r="D462" s="351"/>
      <c r="E462" s="351"/>
      <c r="F462" s="347">
        <v>1</v>
      </c>
      <c r="G462" s="347">
        <v>2</v>
      </c>
      <c r="H462" s="352" t="s">
        <v>845</v>
      </c>
      <c r="I462" s="358">
        <v>100</v>
      </c>
      <c r="J462" s="354" t="s">
        <v>846</v>
      </c>
      <c r="K462" s="340">
        <v>132</v>
      </c>
      <c r="L462" s="340">
        <v>40</v>
      </c>
      <c r="M462" s="340">
        <v>30</v>
      </c>
      <c r="N462" s="340">
        <v>30</v>
      </c>
      <c r="O462" s="340">
        <v>0</v>
      </c>
      <c r="P462" s="341">
        <v>30</v>
      </c>
      <c r="Q462" s="344">
        <v>255.02879999999996</v>
      </c>
      <c r="R462" s="343">
        <f t="shared" si="63"/>
        <v>7650.8639999999987</v>
      </c>
      <c r="S462" s="344">
        <f t="shared" si="68"/>
        <v>9</v>
      </c>
      <c r="T462" s="345">
        <f t="shared" si="64"/>
        <v>2295.2591999999995</v>
      </c>
      <c r="U462" s="344">
        <f t="shared" si="69"/>
        <v>9</v>
      </c>
      <c r="V462" s="345">
        <f t="shared" si="65"/>
        <v>2295.2591999999995</v>
      </c>
      <c r="W462" s="344">
        <f t="shared" si="70"/>
        <v>9</v>
      </c>
      <c r="X462" s="346">
        <f t="shared" si="66"/>
        <v>2295.2591999999995</v>
      </c>
      <c r="Y462" s="344">
        <f t="shared" si="71"/>
        <v>3</v>
      </c>
      <c r="Z462" s="345">
        <f t="shared" si="67"/>
        <v>765.08639999999991</v>
      </c>
      <c r="AA462" s="347"/>
    </row>
    <row r="463" spans="1:27" s="348" customFormat="1" ht="18.75">
      <c r="A463" s="349">
        <v>459</v>
      </c>
      <c r="B463" s="350"/>
      <c r="C463" s="351" t="s">
        <v>1328</v>
      </c>
      <c r="D463" s="351"/>
      <c r="E463" s="351"/>
      <c r="F463" s="347">
        <v>1</v>
      </c>
      <c r="G463" s="347">
        <v>2</v>
      </c>
      <c r="H463" s="352" t="s">
        <v>845</v>
      </c>
      <c r="I463" s="358">
        <v>100</v>
      </c>
      <c r="J463" s="354" t="s">
        <v>846</v>
      </c>
      <c r="K463" s="340">
        <v>111</v>
      </c>
      <c r="L463" s="340">
        <v>85</v>
      </c>
      <c r="M463" s="340">
        <v>121.19999999999999</v>
      </c>
      <c r="N463" s="340">
        <v>120</v>
      </c>
      <c r="O463" s="340">
        <v>0</v>
      </c>
      <c r="P463" s="341">
        <v>130</v>
      </c>
      <c r="Q463" s="344">
        <v>802.0413861386138</v>
      </c>
      <c r="R463" s="343">
        <f t="shared" si="63"/>
        <v>104265.38019801979</v>
      </c>
      <c r="S463" s="344">
        <f t="shared" si="68"/>
        <v>39</v>
      </c>
      <c r="T463" s="345">
        <f t="shared" si="64"/>
        <v>31279.61405940594</v>
      </c>
      <c r="U463" s="344">
        <f t="shared" si="69"/>
        <v>39</v>
      </c>
      <c r="V463" s="345">
        <f t="shared" si="65"/>
        <v>31279.61405940594</v>
      </c>
      <c r="W463" s="344">
        <f t="shared" si="70"/>
        <v>39</v>
      </c>
      <c r="X463" s="346">
        <f t="shared" si="66"/>
        <v>31279.61405940594</v>
      </c>
      <c r="Y463" s="344">
        <f t="shared" si="71"/>
        <v>13</v>
      </c>
      <c r="Z463" s="345">
        <f t="shared" si="67"/>
        <v>10426.538019801979</v>
      </c>
      <c r="AA463" s="347"/>
    </row>
    <row r="464" spans="1:27" s="348" customFormat="1" ht="18.75">
      <c r="A464" s="334">
        <v>460</v>
      </c>
      <c r="B464" s="350">
        <v>1</v>
      </c>
      <c r="C464" s="351" t="s">
        <v>1329</v>
      </c>
      <c r="D464" s="351"/>
      <c r="E464" s="351"/>
      <c r="F464" s="347">
        <v>1</v>
      </c>
      <c r="G464" s="347">
        <v>1</v>
      </c>
      <c r="H464" s="352" t="s">
        <v>905</v>
      </c>
      <c r="I464" s="358">
        <v>12</v>
      </c>
      <c r="J464" s="354" t="s">
        <v>356</v>
      </c>
      <c r="K464" s="340">
        <v>107</v>
      </c>
      <c r="L464" s="340">
        <v>78</v>
      </c>
      <c r="M464" s="340">
        <v>78</v>
      </c>
      <c r="N464" s="340">
        <v>80</v>
      </c>
      <c r="O464" s="340">
        <v>46</v>
      </c>
      <c r="P464" s="341">
        <v>80</v>
      </c>
      <c r="Q464" s="344">
        <v>192</v>
      </c>
      <c r="R464" s="343">
        <f t="shared" si="63"/>
        <v>15360</v>
      </c>
      <c r="S464" s="344">
        <f t="shared" si="68"/>
        <v>24</v>
      </c>
      <c r="T464" s="345">
        <f t="shared" si="64"/>
        <v>4608</v>
      </c>
      <c r="U464" s="344">
        <f t="shared" si="69"/>
        <v>24</v>
      </c>
      <c r="V464" s="345">
        <f t="shared" si="65"/>
        <v>4608</v>
      </c>
      <c r="W464" s="344">
        <f t="shared" si="70"/>
        <v>24</v>
      </c>
      <c r="X464" s="346">
        <f t="shared" si="66"/>
        <v>4608</v>
      </c>
      <c r="Y464" s="344">
        <f t="shared" si="71"/>
        <v>8</v>
      </c>
      <c r="Z464" s="345">
        <f t="shared" si="67"/>
        <v>1536</v>
      </c>
      <c r="AA464" s="347"/>
    </row>
    <row r="465" spans="1:27" s="348" customFormat="1" ht="18.75">
      <c r="A465" s="334">
        <v>461</v>
      </c>
      <c r="B465" s="350">
        <v>2</v>
      </c>
      <c r="C465" s="364" t="s">
        <v>1330</v>
      </c>
      <c r="D465" s="337"/>
      <c r="E465" s="337"/>
      <c r="F465" s="347">
        <v>1</v>
      </c>
      <c r="G465" s="347">
        <v>1</v>
      </c>
      <c r="H465" s="352" t="s">
        <v>845</v>
      </c>
      <c r="I465" s="358">
        <v>1000</v>
      </c>
      <c r="J465" s="354" t="s">
        <v>846</v>
      </c>
      <c r="K465" s="340">
        <v>7</v>
      </c>
      <c r="L465" s="340">
        <v>4</v>
      </c>
      <c r="M465" s="340">
        <v>6</v>
      </c>
      <c r="N465" s="340">
        <v>8</v>
      </c>
      <c r="O465" s="340">
        <v>0</v>
      </c>
      <c r="P465" s="341">
        <v>10</v>
      </c>
      <c r="Q465" s="344">
        <v>960</v>
      </c>
      <c r="R465" s="343">
        <f t="shared" si="63"/>
        <v>9600</v>
      </c>
      <c r="S465" s="344">
        <f t="shared" si="68"/>
        <v>3</v>
      </c>
      <c r="T465" s="345">
        <f t="shared" si="64"/>
        <v>2880</v>
      </c>
      <c r="U465" s="344">
        <f t="shared" si="69"/>
        <v>3</v>
      </c>
      <c r="V465" s="345">
        <f t="shared" si="65"/>
        <v>2880</v>
      </c>
      <c r="W465" s="344">
        <f t="shared" si="70"/>
        <v>3</v>
      </c>
      <c r="X465" s="346">
        <f t="shared" si="66"/>
        <v>2880</v>
      </c>
      <c r="Y465" s="344">
        <f t="shared" si="71"/>
        <v>1</v>
      </c>
      <c r="Z465" s="345">
        <f t="shared" si="67"/>
        <v>960</v>
      </c>
      <c r="AA465" s="347"/>
    </row>
    <row r="466" spans="1:27" s="348" customFormat="1" ht="18.75">
      <c r="A466" s="349">
        <v>462</v>
      </c>
      <c r="B466" s="350">
        <v>3</v>
      </c>
      <c r="C466" s="351" t="s">
        <v>1331</v>
      </c>
      <c r="D466" s="351"/>
      <c r="E466" s="351"/>
      <c r="F466" s="347">
        <v>3</v>
      </c>
      <c r="G466" s="347">
        <v>1</v>
      </c>
      <c r="H466" s="352" t="s">
        <v>1270</v>
      </c>
      <c r="I466" s="358">
        <v>1</v>
      </c>
      <c r="J466" s="354" t="s">
        <v>293</v>
      </c>
      <c r="K466" s="340">
        <v>8619</v>
      </c>
      <c r="L466" s="340">
        <v>7900</v>
      </c>
      <c r="M466" s="340">
        <v>9960</v>
      </c>
      <c r="N466" s="340">
        <v>10100</v>
      </c>
      <c r="O466" s="340">
        <v>0</v>
      </c>
      <c r="P466" s="341">
        <v>10100</v>
      </c>
      <c r="Q466" s="344">
        <v>1.5</v>
      </c>
      <c r="R466" s="343">
        <f t="shared" si="63"/>
        <v>15150</v>
      </c>
      <c r="S466" s="344">
        <f t="shared" si="68"/>
        <v>3030</v>
      </c>
      <c r="T466" s="345">
        <f t="shared" si="64"/>
        <v>4545</v>
      </c>
      <c r="U466" s="344">
        <f t="shared" si="69"/>
        <v>3030</v>
      </c>
      <c r="V466" s="345">
        <f t="shared" si="65"/>
        <v>4545</v>
      </c>
      <c r="W466" s="344">
        <f t="shared" si="70"/>
        <v>3030</v>
      </c>
      <c r="X466" s="346">
        <f t="shared" si="66"/>
        <v>4545</v>
      </c>
      <c r="Y466" s="344">
        <f t="shared" si="71"/>
        <v>1010</v>
      </c>
      <c r="Z466" s="345">
        <f t="shared" si="67"/>
        <v>1515</v>
      </c>
      <c r="AA466" s="347"/>
    </row>
    <row r="467" spans="1:27" s="348" customFormat="1" ht="18.75">
      <c r="A467" s="334">
        <v>463</v>
      </c>
      <c r="B467" s="350">
        <v>4</v>
      </c>
      <c r="C467" s="351" t="s">
        <v>1332</v>
      </c>
      <c r="D467" s="351"/>
      <c r="E467" s="351"/>
      <c r="F467" s="347">
        <v>3</v>
      </c>
      <c r="G467" s="347">
        <v>1</v>
      </c>
      <c r="H467" s="352" t="s">
        <v>1270</v>
      </c>
      <c r="I467" s="358">
        <v>1</v>
      </c>
      <c r="J467" s="354" t="s">
        <v>293</v>
      </c>
      <c r="K467" s="340">
        <v>2510</v>
      </c>
      <c r="L467" s="340">
        <v>2400</v>
      </c>
      <c r="M467" s="340">
        <v>2160</v>
      </c>
      <c r="N467" s="340">
        <v>2200</v>
      </c>
      <c r="O467" s="340">
        <v>1000</v>
      </c>
      <c r="P467" s="341">
        <v>1400</v>
      </c>
      <c r="Q467" s="344">
        <v>1.75</v>
      </c>
      <c r="R467" s="343">
        <f t="shared" si="63"/>
        <v>2450</v>
      </c>
      <c r="S467" s="344">
        <f t="shared" si="68"/>
        <v>420</v>
      </c>
      <c r="T467" s="345">
        <f t="shared" si="64"/>
        <v>735</v>
      </c>
      <c r="U467" s="344">
        <f t="shared" si="69"/>
        <v>420</v>
      </c>
      <c r="V467" s="345">
        <f t="shared" si="65"/>
        <v>735</v>
      </c>
      <c r="W467" s="344">
        <f t="shared" si="70"/>
        <v>420</v>
      </c>
      <c r="X467" s="346">
        <f t="shared" si="66"/>
        <v>735</v>
      </c>
      <c r="Y467" s="344">
        <f t="shared" si="71"/>
        <v>140</v>
      </c>
      <c r="Z467" s="345">
        <f t="shared" si="67"/>
        <v>245</v>
      </c>
      <c r="AA467" s="347"/>
    </row>
    <row r="468" spans="1:27" s="348" customFormat="1" ht="18.75">
      <c r="A468" s="349">
        <v>464</v>
      </c>
      <c r="B468" s="350">
        <v>13</v>
      </c>
      <c r="C468" s="351" t="s">
        <v>1333</v>
      </c>
      <c r="D468" s="351"/>
      <c r="E468" s="351"/>
      <c r="F468" s="347">
        <v>3</v>
      </c>
      <c r="G468" s="347">
        <v>1</v>
      </c>
      <c r="H468" s="352" t="s">
        <v>1334</v>
      </c>
      <c r="I468" s="358">
        <v>1</v>
      </c>
      <c r="J468" s="358" t="s">
        <v>1335</v>
      </c>
      <c r="K468" s="340">
        <v>144</v>
      </c>
      <c r="L468" s="340">
        <v>113</v>
      </c>
      <c r="M468" s="340">
        <v>144</v>
      </c>
      <c r="N468" s="340">
        <v>150</v>
      </c>
      <c r="O468" s="340">
        <v>80</v>
      </c>
      <c r="P468" s="341">
        <v>150</v>
      </c>
      <c r="Q468" s="344">
        <v>110</v>
      </c>
      <c r="R468" s="343">
        <f t="shared" si="63"/>
        <v>16500</v>
      </c>
      <c r="S468" s="344">
        <f t="shared" si="68"/>
        <v>45</v>
      </c>
      <c r="T468" s="345">
        <f t="shared" si="64"/>
        <v>4950</v>
      </c>
      <c r="U468" s="344">
        <f t="shared" si="69"/>
        <v>45</v>
      </c>
      <c r="V468" s="345">
        <f t="shared" si="65"/>
        <v>4950</v>
      </c>
      <c r="W468" s="344">
        <f t="shared" si="70"/>
        <v>45</v>
      </c>
      <c r="X468" s="346">
        <f t="shared" si="66"/>
        <v>4950</v>
      </c>
      <c r="Y468" s="344">
        <f t="shared" si="71"/>
        <v>15</v>
      </c>
      <c r="Z468" s="345">
        <f t="shared" si="67"/>
        <v>1650</v>
      </c>
      <c r="AA468" s="347"/>
    </row>
    <row r="469" spans="1:27" s="348" customFormat="1" ht="18.75">
      <c r="A469" s="349">
        <v>465</v>
      </c>
      <c r="B469" s="350">
        <v>9</v>
      </c>
      <c r="C469" s="351" t="s">
        <v>1336</v>
      </c>
      <c r="D469" s="351"/>
      <c r="E469" s="351"/>
      <c r="F469" s="347">
        <v>3</v>
      </c>
      <c r="G469" s="347">
        <v>1</v>
      </c>
      <c r="H469" s="352" t="s">
        <v>1334</v>
      </c>
      <c r="I469" s="358">
        <v>1</v>
      </c>
      <c r="J469" s="358" t="s">
        <v>1335</v>
      </c>
      <c r="K469" s="340">
        <v>46</v>
      </c>
      <c r="L469" s="340">
        <v>50</v>
      </c>
      <c r="M469" s="340">
        <v>64.800000000000011</v>
      </c>
      <c r="N469" s="340">
        <v>70</v>
      </c>
      <c r="O469" s="340">
        <v>9</v>
      </c>
      <c r="P469" s="341">
        <v>80</v>
      </c>
      <c r="Q469" s="344">
        <v>120</v>
      </c>
      <c r="R469" s="343">
        <f t="shared" si="63"/>
        <v>9600</v>
      </c>
      <c r="S469" s="344">
        <f t="shared" si="68"/>
        <v>24</v>
      </c>
      <c r="T469" s="345">
        <f t="shared" si="64"/>
        <v>2880</v>
      </c>
      <c r="U469" s="344">
        <f t="shared" si="69"/>
        <v>24</v>
      </c>
      <c r="V469" s="345">
        <f t="shared" si="65"/>
        <v>2880</v>
      </c>
      <c r="W469" s="344">
        <f t="shared" si="70"/>
        <v>24</v>
      </c>
      <c r="X469" s="346">
        <f t="shared" si="66"/>
        <v>2880</v>
      </c>
      <c r="Y469" s="344">
        <f t="shared" si="71"/>
        <v>8</v>
      </c>
      <c r="Z469" s="345">
        <f t="shared" si="67"/>
        <v>960</v>
      </c>
      <c r="AA469" s="347"/>
    </row>
    <row r="470" spans="1:27" s="348" customFormat="1" ht="18.75">
      <c r="A470" s="334">
        <v>466</v>
      </c>
      <c r="B470" s="350">
        <v>8</v>
      </c>
      <c r="C470" s="351" t="s">
        <v>1337</v>
      </c>
      <c r="D470" s="351"/>
      <c r="E470" s="351"/>
      <c r="F470" s="347">
        <v>3</v>
      </c>
      <c r="G470" s="347">
        <v>1</v>
      </c>
      <c r="H470" s="352" t="s">
        <v>1334</v>
      </c>
      <c r="I470" s="358">
        <v>1</v>
      </c>
      <c r="J470" s="358" t="s">
        <v>1335</v>
      </c>
      <c r="K470" s="340">
        <v>17</v>
      </c>
      <c r="L470" s="340">
        <v>28</v>
      </c>
      <c r="M470" s="340">
        <v>7.1999999999999993</v>
      </c>
      <c r="N470" s="340">
        <v>10</v>
      </c>
      <c r="O470" s="340">
        <v>51</v>
      </c>
      <c r="P470" s="341">
        <v>0</v>
      </c>
      <c r="Q470" s="344">
        <v>110</v>
      </c>
      <c r="R470" s="343">
        <f t="shared" si="63"/>
        <v>0</v>
      </c>
      <c r="S470" s="344">
        <f t="shared" si="68"/>
        <v>0</v>
      </c>
      <c r="T470" s="345">
        <f t="shared" si="64"/>
        <v>0</v>
      </c>
      <c r="U470" s="344">
        <f t="shared" si="69"/>
        <v>0</v>
      </c>
      <c r="V470" s="345">
        <f t="shared" si="65"/>
        <v>0</v>
      </c>
      <c r="W470" s="344">
        <f t="shared" si="70"/>
        <v>0</v>
      </c>
      <c r="X470" s="346">
        <f t="shared" si="66"/>
        <v>0</v>
      </c>
      <c r="Y470" s="344">
        <f t="shared" si="71"/>
        <v>0</v>
      </c>
      <c r="Z470" s="345">
        <f t="shared" si="67"/>
        <v>0</v>
      </c>
      <c r="AA470" s="347"/>
    </row>
    <row r="471" spans="1:27" s="348" customFormat="1" ht="18.75">
      <c r="A471" s="334">
        <v>467</v>
      </c>
      <c r="B471" s="350">
        <v>6</v>
      </c>
      <c r="C471" s="351" t="s">
        <v>1338</v>
      </c>
      <c r="D471" s="351"/>
      <c r="E471" s="351"/>
      <c r="F471" s="347">
        <v>3</v>
      </c>
      <c r="G471" s="347">
        <v>1</v>
      </c>
      <c r="H471" s="352" t="s">
        <v>1334</v>
      </c>
      <c r="I471" s="358">
        <v>1</v>
      </c>
      <c r="J471" s="358" t="s">
        <v>1335</v>
      </c>
      <c r="K471" s="340">
        <v>26</v>
      </c>
      <c r="L471" s="340">
        <v>32</v>
      </c>
      <c r="M471" s="340">
        <v>15.600000000000001</v>
      </c>
      <c r="N471" s="340">
        <v>15</v>
      </c>
      <c r="O471" s="340">
        <v>27</v>
      </c>
      <c r="P471" s="341">
        <v>10</v>
      </c>
      <c r="Q471" s="344">
        <v>120</v>
      </c>
      <c r="R471" s="343">
        <f t="shared" si="63"/>
        <v>1200</v>
      </c>
      <c r="S471" s="344">
        <f t="shared" si="68"/>
        <v>3</v>
      </c>
      <c r="T471" s="345">
        <f t="shared" si="64"/>
        <v>360</v>
      </c>
      <c r="U471" s="344">
        <f t="shared" si="69"/>
        <v>3</v>
      </c>
      <c r="V471" s="345">
        <f t="shared" si="65"/>
        <v>360</v>
      </c>
      <c r="W471" s="344">
        <f t="shared" si="70"/>
        <v>3</v>
      </c>
      <c r="X471" s="346">
        <f t="shared" si="66"/>
        <v>360</v>
      </c>
      <c r="Y471" s="344">
        <f t="shared" si="71"/>
        <v>1</v>
      </c>
      <c r="Z471" s="345">
        <f t="shared" si="67"/>
        <v>120</v>
      </c>
      <c r="AA471" s="347"/>
    </row>
    <row r="472" spans="1:27" s="348" customFormat="1" ht="18.75">
      <c r="A472" s="349">
        <v>468</v>
      </c>
      <c r="B472" s="350"/>
      <c r="C472" s="351" t="s">
        <v>1339</v>
      </c>
      <c r="D472" s="351"/>
      <c r="E472" s="351"/>
      <c r="F472" s="347">
        <v>3</v>
      </c>
      <c r="G472" s="347">
        <v>1</v>
      </c>
      <c r="H472" s="352" t="s">
        <v>1334</v>
      </c>
      <c r="I472" s="358">
        <v>1</v>
      </c>
      <c r="J472" s="358" t="s">
        <v>1335</v>
      </c>
      <c r="K472" s="340">
        <v>0</v>
      </c>
      <c r="L472" s="340">
        <v>15</v>
      </c>
      <c r="M472" s="340">
        <v>24</v>
      </c>
      <c r="N472" s="340">
        <v>30</v>
      </c>
      <c r="O472" s="340">
        <v>15</v>
      </c>
      <c r="P472" s="341">
        <v>20</v>
      </c>
      <c r="Q472" s="344">
        <v>110</v>
      </c>
      <c r="R472" s="343">
        <f t="shared" si="63"/>
        <v>2200</v>
      </c>
      <c r="S472" s="344">
        <f t="shared" si="68"/>
        <v>6</v>
      </c>
      <c r="T472" s="345">
        <f t="shared" si="64"/>
        <v>660</v>
      </c>
      <c r="U472" s="344">
        <f t="shared" si="69"/>
        <v>6</v>
      </c>
      <c r="V472" s="345">
        <f t="shared" si="65"/>
        <v>660</v>
      </c>
      <c r="W472" s="344">
        <f t="shared" si="70"/>
        <v>6</v>
      </c>
      <c r="X472" s="346">
        <f t="shared" si="66"/>
        <v>660</v>
      </c>
      <c r="Y472" s="344">
        <f t="shared" si="71"/>
        <v>2</v>
      </c>
      <c r="Z472" s="345">
        <f t="shared" si="67"/>
        <v>220</v>
      </c>
      <c r="AA472" s="347"/>
    </row>
    <row r="473" spans="1:27" s="348" customFormat="1" ht="18.75">
      <c r="A473" s="334">
        <v>469</v>
      </c>
      <c r="B473" s="350">
        <v>10</v>
      </c>
      <c r="C473" s="351" t="s">
        <v>1340</v>
      </c>
      <c r="D473" s="351"/>
      <c r="E473" s="351"/>
      <c r="F473" s="347">
        <v>3</v>
      </c>
      <c r="G473" s="347">
        <v>1</v>
      </c>
      <c r="H473" s="352" t="s">
        <v>1334</v>
      </c>
      <c r="I473" s="358">
        <v>1</v>
      </c>
      <c r="J473" s="358" t="s">
        <v>1335</v>
      </c>
      <c r="K473" s="340">
        <v>31</v>
      </c>
      <c r="L473" s="340">
        <v>19</v>
      </c>
      <c r="M473" s="340">
        <v>19.200000000000003</v>
      </c>
      <c r="N473" s="340">
        <v>20</v>
      </c>
      <c r="O473" s="340">
        <v>34</v>
      </c>
      <c r="P473" s="341">
        <v>10</v>
      </c>
      <c r="Q473" s="344">
        <v>120</v>
      </c>
      <c r="R473" s="343">
        <f t="shared" si="63"/>
        <v>1200</v>
      </c>
      <c r="S473" s="344">
        <f t="shared" si="68"/>
        <v>3</v>
      </c>
      <c r="T473" s="345">
        <f t="shared" si="64"/>
        <v>360</v>
      </c>
      <c r="U473" s="344">
        <f t="shared" si="69"/>
        <v>3</v>
      </c>
      <c r="V473" s="345">
        <f t="shared" si="65"/>
        <v>360</v>
      </c>
      <c r="W473" s="344">
        <f t="shared" si="70"/>
        <v>3</v>
      </c>
      <c r="X473" s="346">
        <f t="shared" si="66"/>
        <v>360</v>
      </c>
      <c r="Y473" s="344">
        <f t="shared" si="71"/>
        <v>1</v>
      </c>
      <c r="Z473" s="345">
        <f t="shared" si="67"/>
        <v>120</v>
      </c>
      <c r="AA473" s="347"/>
    </row>
    <row r="474" spans="1:27" s="348" customFormat="1" ht="18.75">
      <c r="A474" s="349">
        <v>470</v>
      </c>
      <c r="B474" s="350">
        <v>11</v>
      </c>
      <c r="C474" s="351" t="s">
        <v>1341</v>
      </c>
      <c r="D474" s="351"/>
      <c r="E474" s="351"/>
      <c r="F474" s="347">
        <v>3</v>
      </c>
      <c r="G474" s="347">
        <v>1</v>
      </c>
      <c r="H474" s="352" t="s">
        <v>1334</v>
      </c>
      <c r="I474" s="358">
        <v>1</v>
      </c>
      <c r="J474" s="358" t="s">
        <v>1335</v>
      </c>
      <c r="K474" s="340">
        <v>43</v>
      </c>
      <c r="L474" s="340">
        <v>40</v>
      </c>
      <c r="M474" s="340">
        <v>18</v>
      </c>
      <c r="N474" s="340">
        <v>30</v>
      </c>
      <c r="O474" s="340">
        <v>14</v>
      </c>
      <c r="P474" s="341">
        <v>30</v>
      </c>
      <c r="Q474" s="344">
        <v>120</v>
      </c>
      <c r="R474" s="343">
        <f t="shared" si="63"/>
        <v>3600</v>
      </c>
      <c r="S474" s="344">
        <f t="shared" si="68"/>
        <v>9</v>
      </c>
      <c r="T474" s="345">
        <f t="shared" si="64"/>
        <v>1080</v>
      </c>
      <c r="U474" s="344">
        <f t="shared" si="69"/>
        <v>9</v>
      </c>
      <c r="V474" s="345">
        <f t="shared" si="65"/>
        <v>1080</v>
      </c>
      <c r="W474" s="344">
        <f t="shared" si="70"/>
        <v>9</v>
      </c>
      <c r="X474" s="346">
        <f t="shared" si="66"/>
        <v>1080</v>
      </c>
      <c r="Y474" s="344">
        <f t="shared" si="71"/>
        <v>3</v>
      </c>
      <c r="Z474" s="345">
        <f t="shared" si="67"/>
        <v>360</v>
      </c>
      <c r="AA474" s="347"/>
    </row>
    <row r="475" spans="1:27" s="348" customFormat="1" ht="18.75">
      <c r="A475" s="349">
        <v>471</v>
      </c>
      <c r="B475" s="350">
        <v>14</v>
      </c>
      <c r="C475" s="351" t="s">
        <v>1342</v>
      </c>
      <c r="D475" s="351"/>
      <c r="E475" s="351"/>
      <c r="F475" s="347">
        <v>3</v>
      </c>
      <c r="G475" s="347">
        <v>1</v>
      </c>
      <c r="H475" s="352" t="s">
        <v>1334</v>
      </c>
      <c r="I475" s="358">
        <v>1</v>
      </c>
      <c r="J475" s="358" t="s">
        <v>1335</v>
      </c>
      <c r="K475" s="340">
        <v>926</v>
      </c>
      <c r="L475" s="340">
        <v>945</v>
      </c>
      <c r="M475" s="340">
        <v>1020</v>
      </c>
      <c r="N475" s="340">
        <v>1100</v>
      </c>
      <c r="O475" s="340">
        <v>180</v>
      </c>
      <c r="P475" s="341">
        <v>1000</v>
      </c>
      <c r="Q475" s="344">
        <v>110</v>
      </c>
      <c r="R475" s="343">
        <f t="shared" si="63"/>
        <v>110000</v>
      </c>
      <c r="S475" s="344">
        <f t="shared" si="68"/>
        <v>300</v>
      </c>
      <c r="T475" s="345">
        <f t="shared" si="64"/>
        <v>33000</v>
      </c>
      <c r="U475" s="344">
        <f t="shared" si="69"/>
        <v>300</v>
      </c>
      <c r="V475" s="345">
        <f t="shared" si="65"/>
        <v>33000</v>
      </c>
      <c r="W475" s="344">
        <f t="shared" si="70"/>
        <v>300</v>
      </c>
      <c r="X475" s="346">
        <f t="shared" si="66"/>
        <v>33000</v>
      </c>
      <c r="Y475" s="344">
        <f t="shared" si="71"/>
        <v>100</v>
      </c>
      <c r="Z475" s="345">
        <f t="shared" si="67"/>
        <v>11000</v>
      </c>
      <c r="AA475" s="347"/>
    </row>
    <row r="476" spans="1:27" s="348" customFormat="1" ht="18.75">
      <c r="A476" s="334">
        <v>472</v>
      </c>
      <c r="B476" s="350">
        <v>7</v>
      </c>
      <c r="C476" s="351" t="s">
        <v>1343</v>
      </c>
      <c r="D476" s="351"/>
      <c r="E476" s="351"/>
      <c r="F476" s="347">
        <v>3</v>
      </c>
      <c r="G476" s="347">
        <v>1</v>
      </c>
      <c r="H476" s="352" t="s">
        <v>1334</v>
      </c>
      <c r="I476" s="358">
        <v>1</v>
      </c>
      <c r="J476" s="358" t="s">
        <v>1335</v>
      </c>
      <c r="K476" s="340">
        <v>630</v>
      </c>
      <c r="L476" s="340">
        <v>685</v>
      </c>
      <c r="M476" s="340">
        <v>948</v>
      </c>
      <c r="N476" s="340">
        <v>1050</v>
      </c>
      <c r="O476" s="340">
        <v>60</v>
      </c>
      <c r="P476" s="341">
        <v>1000</v>
      </c>
      <c r="Q476" s="344">
        <v>110</v>
      </c>
      <c r="R476" s="343">
        <f t="shared" si="63"/>
        <v>110000</v>
      </c>
      <c r="S476" s="344">
        <f t="shared" si="68"/>
        <v>300</v>
      </c>
      <c r="T476" s="345">
        <f t="shared" si="64"/>
        <v>33000</v>
      </c>
      <c r="U476" s="344">
        <f t="shared" si="69"/>
        <v>300</v>
      </c>
      <c r="V476" s="345">
        <f t="shared" si="65"/>
        <v>33000</v>
      </c>
      <c r="W476" s="344">
        <f t="shared" si="70"/>
        <v>300</v>
      </c>
      <c r="X476" s="346">
        <f t="shared" si="66"/>
        <v>33000</v>
      </c>
      <c r="Y476" s="344">
        <f t="shared" si="71"/>
        <v>100</v>
      </c>
      <c r="Z476" s="345">
        <f t="shared" si="67"/>
        <v>11000</v>
      </c>
      <c r="AA476" s="347"/>
    </row>
    <row r="477" spans="1:27" s="348" customFormat="1" ht="18.75">
      <c r="A477" s="334">
        <v>473</v>
      </c>
      <c r="B477" s="350">
        <v>12</v>
      </c>
      <c r="C477" s="351" t="s">
        <v>1344</v>
      </c>
      <c r="D477" s="351"/>
      <c r="E477" s="351"/>
      <c r="F477" s="347">
        <v>3</v>
      </c>
      <c r="G477" s="347">
        <v>1</v>
      </c>
      <c r="H477" s="352" t="s">
        <v>1334</v>
      </c>
      <c r="I477" s="358">
        <v>1</v>
      </c>
      <c r="J477" s="358" t="s">
        <v>1335</v>
      </c>
      <c r="K477" s="340">
        <v>498</v>
      </c>
      <c r="L477" s="340">
        <v>499</v>
      </c>
      <c r="M477" s="340">
        <v>889.19999999999993</v>
      </c>
      <c r="N477" s="340">
        <v>1050</v>
      </c>
      <c r="O477" s="340">
        <v>86</v>
      </c>
      <c r="P477" s="341">
        <v>1000</v>
      </c>
      <c r="Q477" s="344">
        <v>110</v>
      </c>
      <c r="R477" s="343">
        <f t="shared" si="63"/>
        <v>110000</v>
      </c>
      <c r="S477" s="344">
        <f t="shared" si="68"/>
        <v>300</v>
      </c>
      <c r="T477" s="345">
        <f t="shared" si="64"/>
        <v>33000</v>
      </c>
      <c r="U477" s="344">
        <f t="shared" si="69"/>
        <v>300</v>
      </c>
      <c r="V477" s="345">
        <f t="shared" si="65"/>
        <v>33000</v>
      </c>
      <c r="W477" s="344">
        <f t="shared" si="70"/>
        <v>300</v>
      </c>
      <c r="X477" s="346">
        <f t="shared" si="66"/>
        <v>33000</v>
      </c>
      <c r="Y477" s="344">
        <f t="shared" si="71"/>
        <v>100</v>
      </c>
      <c r="Z477" s="345">
        <f t="shared" si="67"/>
        <v>11000</v>
      </c>
      <c r="AA477" s="347"/>
    </row>
    <row r="478" spans="1:27" s="348" customFormat="1" ht="18.75">
      <c r="A478" s="349">
        <v>474</v>
      </c>
      <c r="B478" s="350">
        <v>15</v>
      </c>
      <c r="C478" s="336" t="s">
        <v>1345</v>
      </c>
      <c r="D478" s="337"/>
      <c r="E478" s="337"/>
      <c r="F478" s="347">
        <v>3</v>
      </c>
      <c r="G478" s="347">
        <v>1</v>
      </c>
      <c r="H478" s="352" t="s">
        <v>639</v>
      </c>
      <c r="I478" s="358">
        <v>1</v>
      </c>
      <c r="J478" s="358" t="s">
        <v>639</v>
      </c>
      <c r="K478" s="340">
        <v>546</v>
      </c>
      <c r="L478" s="340">
        <v>1200</v>
      </c>
      <c r="M478" s="340">
        <v>360</v>
      </c>
      <c r="N478" s="340">
        <v>520</v>
      </c>
      <c r="O478" s="340">
        <v>3700</v>
      </c>
      <c r="P478" s="341">
        <v>0</v>
      </c>
      <c r="Q478" s="344">
        <v>3</v>
      </c>
      <c r="R478" s="343">
        <f t="shared" si="63"/>
        <v>0</v>
      </c>
      <c r="S478" s="344">
        <f t="shared" si="68"/>
        <v>0</v>
      </c>
      <c r="T478" s="345">
        <f t="shared" si="64"/>
        <v>0</v>
      </c>
      <c r="U478" s="344">
        <f t="shared" si="69"/>
        <v>0</v>
      </c>
      <c r="V478" s="345">
        <f t="shared" si="65"/>
        <v>0</v>
      </c>
      <c r="W478" s="344">
        <f t="shared" si="70"/>
        <v>0</v>
      </c>
      <c r="X478" s="346">
        <f t="shared" si="66"/>
        <v>0</v>
      </c>
      <c r="Y478" s="344">
        <f t="shared" si="71"/>
        <v>0</v>
      </c>
      <c r="Z478" s="345">
        <f t="shared" si="67"/>
        <v>0</v>
      </c>
      <c r="AA478" s="347"/>
    </row>
    <row r="479" spans="1:27" s="348" customFormat="1" ht="18.75">
      <c r="A479" s="334">
        <v>475</v>
      </c>
      <c r="B479" s="350">
        <v>19</v>
      </c>
      <c r="C479" s="336" t="s">
        <v>1346</v>
      </c>
      <c r="D479" s="337"/>
      <c r="E479" s="337"/>
      <c r="F479" s="347">
        <v>3</v>
      </c>
      <c r="G479" s="347">
        <v>1</v>
      </c>
      <c r="H479" s="352" t="s">
        <v>851</v>
      </c>
      <c r="I479" s="358">
        <v>1</v>
      </c>
      <c r="J479" s="358" t="s">
        <v>365</v>
      </c>
      <c r="K479" s="340">
        <v>100</v>
      </c>
      <c r="L479" s="340">
        <v>78</v>
      </c>
      <c r="M479" s="340">
        <v>99.600000000000009</v>
      </c>
      <c r="N479" s="340">
        <v>100</v>
      </c>
      <c r="O479" s="340">
        <v>10</v>
      </c>
      <c r="P479" s="341">
        <v>120</v>
      </c>
      <c r="Q479" s="344">
        <v>149.97829999999999</v>
      </c>
      <c r="R479" s="343">
        <f t="shared" si="63"/>
        <v>17997.396000000001</v>
      </c>
      <c r="S479" s="344">
        <f t="shared" si="68"/>
        <v>36</v>
      </c>
      <c r="T479" s="345">
        <f t="shared" si="64"/>
        <v>5399.2187999999996</v>
      </c>
      <c r="U479" s="344">
        <f t="shared" si="69"/>
        <v>36</v>
      </c>
      <c r="V479" s="345">
        <f t="shared" si="65"/>
        <v>5399.2187999999996</v>
      </c>
      <c r="W479" s="344">
        <f t="shared" si="70"/>
        <v>36</v>
      </c>
      <c r="X479" s="346">
        <f t="shared" si="66"/>
        <v>5399.2187999999996</v>
      </c>
      <c r="Y479" s="344">
        <f t="shared" si="71"/>
        <v>12</v>
      </c>
      <c r="Z479" s="345">
        <f t="shared" si="67"/>
        <v>1799.7395999999999</v>
      </c>
      <c r="AA479" s="347"/>
    </row>
    <row r="480" spans="1:27" s="348" customFormat="1" ht="18.75">
      <c r="A480" s="349">
        <v>476</v>
      </c>
      <c r="B480" s="350"/>
      <c r="C480" s="336" t="s">
        <v>1347</v>
      </c>
      <c r="D480" s="337"/>
      <c r="E480" s="337"/>
      <c r="F480" s="347">
        <v>3</v>
      </c>
      <c r="G480" s="347">
        <v>1</v>
      </c>
      <c r="H480" s="352" t="s">
        <v>851</v>
      </c>
      <c r="I480" s="358">
        <v>1</v>
      </c>
      <c r="J480" s="358" t="s">
        <v>365</v>
      </c>
      <c r="K480" s="340">
        <v>20</v>
      </c>
      <c r="L480" s="340">
        <v>18</v>
      </c>
      <c r="M480" s="340">
        <v>22.799999999999997</v>
      </c>
      <c r="N480" s="340">
        <v>25</v>
      </c>
      <c r="O480" s="340">
        <v>11</v>
      </c>
      <c r="P480" s="341">
        <v>20</v>
      </c>
      <c r="Q480" s="344">
        <v>147.45883684210526</v>
      </c>
      <c r="R480" s="343">
        <f t="shared" si="63"/>
        <v>2949.1767368421051</v>
      </c>
      <c r="S480" s="344">
        <f t="shared" si="68"/>
        <v>6</v>
      </c>
      <c r="T480" s="345">
        <f t="shared" si="64"/>
        <v>884.75302105263154</v>
      </c>
      <c r="U480" s="344">
        <f t="shared" si="69"/>
        <v>6</v>
      </c>
      <c r="V480" s="345">
        <f t="shared" si="65"/>
        <v>884.75302105263154</v>
      </c>
      <c r="W480" s="344">
        <f t="shared" si="70"/>
        <v>6</v>
      </c>
      <c r="X480" s="346">
        <f t="shared" si="66"/>
        <v>884.75302105263154</v>
      </c>
      <c r="Y480" s="344">
        <f t="shared" si="71"/>
        <v>2</v>
      </c>
      <c r="Z480" s="345">
        <f t="shared" si="67"/>
        <v>294.91767368421051</v>
      </c>
      <c r="AA480" s="347"/>
    </row>
    <row r="481" spans="1:27" s="348" customFormat="1" ht="18.75">
      <c r="A481" s="349">
        <v>477</v>
      </c>
      <c r="B481" s="350">
        <v>20</v>
      </c>
      <c r="C481" s="336" t="s">
        <v>1348</v>
      </c>
      <c r="D481" s="337"/>
      <c r="E481" s="337"/>
      <c r="F481" s="347">
        <v>3</v>
      </c>
      <c r="G481" s="347">
        <v>1</v>
      </c>
      <c r="H481" s="352" t="s">
        <v>838</v>
      </c>
      <c r="I481" s="358">
        <v>1</v>
      </c>
      <c r="J481" s="358" t="s">
        <v>365</v>
      </c>
      <c r="K481" s="340">
        <v>33</v>
      </c>
      <c r="L481" s="340">
        <v>108</v>
      </c>
      <c r="M481" s="340">
        <v>75.599999999999994</v>
      </c>
      <c r="N481" s="340">
        <v>100</v>
      </c>
      <c r="O481" s="340">
        <v>33</v>
      </c>
      <c r="P481" s="341">
        <v>80</v>
      </c>
      <c r="Q481" s="344">
        <v>32.100000000000009</v>
      </c>
      <c r="R481" s="343">
        <f t="shared" si="63"/>
        <v>2568.0000000000009</v>
      </c>
      <c r="S481" s="344">
        <f t="shared" si="68"/>
        <v>24</v>
      </c>
      <c r="T481" s="345">
        <f t="shared" si="64"/>
        <v>770.4000000000002</v>
      </c>
      <c r="U481" s="344">
        <f t="shared" si="69"/>
        <v>24</v>
      </c>
      <c r="V481" s="345">
        <f t="shared" si="65"/>
        <v>770.4000000000002</v>
      </c>
      <c r="W481" s="344">
        <f t="shared" si="70"/>
        <v>24</v>
      </c>
      <c r="X481" s="346">
        <f t="shared" si="66"/>
        <v>770.4000000000002</v>
      </c>
      <c r="Y481" s="344">
        <f t="shared" si="71"/>
        <v>8</v>
      </c>
      <c r="Z481" s="345">
        <f t="shared" si="67"/>
        <v>256.80000000000007</v>
      </c>
      <c r="AA481" s="347"/>
    </row>
    <row r="482" spans="1:27" s="348" customFormat="1" ht="18.75">
      <c r="A482" s="334">
        <v>478</v>
      </c>
      <c r="B482" s="350">
        <v>21</v>
      </c>
      <c r="C482" s="336" t="s">
        <v>1349</v>
      </c>
      <c r="D482" s="337"/>
      <c r="E482" s="337"/>
      <c r="F482" s="347">
        <v>3</v>
      </c>
      <c r="G482" s="347">
        <v>1</v>
      </c>
      <c r="H482" s="352" t="s">
        <v>851</v>
      </c>
      <c r="I482" s="358">
        <v>1</v>
      </c>
      <c r="J482" s="358" t="s">
        <v>293</v>
      </c>
      <c r="K482" s="340">
        <v>0</v>
      </c>
      <c r="L482" s="340">
        <v>2</v>
      </c>
      <c r="M482" s="340">
        <v>68.400000000000006</v>
      </c>
      <c r="N482" s="340">
        <v>90</v>
      </c>
      <c r="O482" s="340">
        <v>0</v>
      </c>
      <c r="P482" s="341">
        <v>100</v>
      </c>
      <c r="Q482" s="344">
        <v>159.92631578947368</v>
      </c>
      <c r="R482" s="343">
        <f t="shared" si="63"/>
        <v>15992.631578947368</v>
      </c>
      <c r="S482" s="344">
        <f t="shared" si="68"/>
        <v>30</v>
      </c>
      <c r="T482" s="345">
        <f t="shared" si="64"/>
        <v>4797.78947368421</v>
      </c>
      <c r="U482" s="344">
        <f t="shared" si="69"/>
        <v>30</v>
      </c>
      <c r="V482" s="345">
        <f t="shared" si="65"/>
        <v>4797.78947368421</v>
      </c>
      <c r="W482" s="344">
        <f t="shared" si="70"/>
        <v>30</v>
      </c>
      <c r="X482" s="346">
        <f t="shared" si="66"/>
        <v>4797.78947368421</v>
      </c>
      <c r="Y482" s="344">
        <f t="shared" si="71"/>
        <v>10</v>
      </c>
      <c r="Z482" s="345">
        <f t="shared" si="67"/>
        <v>1599.2631578947367</v>
      </c>
      <c r="AA482" s="347"/>
    </row>
    <row r="483" spans="1:27" s="348" customFormat="1" ht="18.75">
      <c r="A483" s="334">
        <v>479</v>
      </c>
      <c r="B483" s="350">
        <v>22</v>
      </c>
      <c r="C483" s="336" t="s">
        <v>1350</v>
      </c>
      <c r="D483" s="337"/>
      <c r="E483" s="337"/>
      <c r="F483" s="347">
        <v>3</v>
      </c>
      <c r="G483" s="347">
        <v>1</v>
      </c>
      <c r="H483" s="352" t="s">
        <v>838</v>
      </c>
      <c r="I483" s="358">
        <v>1</v>
      </c>
      <c r="J483" s="358" t="s">
        <v>293</v>
      </c>
      <c r="K483" s="340">
        <v>58</v>
      </c>
      <c r="L483" s="340">
        <v>43</v>
      </c>
      <c r="M483" s="340">
        <v>46.8</v>
      </c>
      <c r="N483" s="340">
        <v>50</v>
      </c>
      <c r="O483" s="340">
        <v>50</v>
      </c>
      <c r="P483" s="341">
        <v>20</v>
      </c>
      <c r="Q483" s="344">
        <v>85</v>
      </c>
      <c r="R483" s="343">
        <f t="shared" si="63"/>
        <v>1700</v>
      </c>
      <c r="S483" s="344">
        <f t="shared" si="68"/>
        <v>6</v>
      </c>
      <c r="T483" s="345">
        <f t="shared" si="64"/>
        <v>510</v>
      </c>
      <c r="U483" s="344">
        <f t="shared" si="69"/>
        <v>6</v>
      </c>
      <c r="V483" s="345">
        <f t="shared" si="65"/>
        <v>510</v>
      </c>
      <c r="W483" s="344">
        <f t="shared" si="70"/>
        <v>6</v>
      </c>
      <c r="X483" s="346">
        <f t="shared" si="66"/>
        <v>510</v>
      </c>
      <c r="Y483" s="344">
        <f t="shared" si="71"/>
        <v>2</v>
      </c>
      <c r="Z483" s="345">
        <f t="shared" si="67"/>
        <v>170</v>
      </c>
      <c r="AA483" s="347"/>
    </row>
    <row r="484" spans="1:27" s="348" customFormat="1" ht="18.75">
      <c r="A484" s="349">
        <v>480</v>
      </c>
      <c r="B484" s="350"/>
      <c r="C484" s="336" t="s">
        <v>1351</v>
      </c>
      <c r="D484" s="337"/>
      <c r="E484" s="337"/>
      <c r="F484" s="347">
        <v>3</v>
      </c>
      <c r="G484" s="347">
        <v>1</v>
      </c>
      <c r="H484" s="352" t="s">
        <v>838</v>
      </c>
      <c r="I484" s="358">
        <v>1</v>
      </c>
      <c r="J484" s="358" t="s">
        <v>293</v>
      </c>
      <c r="K484" s="340">
        <v>11</v>
      </c>
      <c r="L484" s="340">
        <v>10</v>
      </c>
      <c r="M484" s="340">
        <v>16.799999999999997</v>
      </c>
      <c r="N484" s="340">
        <v>20</v>
      </c>
      <c r="O484" s="340">
        <v>10</v>
      </c>
      <c r="P484" s="341">
        <v>20</v>
      </c>
      <c r="Q484" s="344">
        <v>428</v>
      </c>
      <c r="R484" s="343">
        <f t="shared" si="63"/>
        <v>8560</v>
      </c>
      <c r="S484" s="344">
        <f t="shared" si="68"/>
        <v>6</v>
      </c>
      <c r="T484" s="345">
        <f t="shared" si="64"/>
        <v>2568</v>
      </c>
      <c r="U484" s="344">
        <f t="shared" si="69"/>
        <v>6</v>
      </c>
      <c r="V484" s="345">
        <f t="shared" si="65"/>
        <v>2568</v>
      </c>
      <c r="W484" s="344">
        <f t="shared" si="70"/>
        <v>6</v>
      </c>
      <c r="X484" s="346">
        <f t="shared" si="66"/>
        <v>2568</v>
      </c>
      <c r="Y484" s="344">
        <f t="shared" si="71"/>
        <v>2</v>
      </c>
      <c r="Z484" s="345">
        <f t="shared" si="67"/>
        <v>856</v>
      </c>
      <c r="AA484" s="347"/>
    </row>
    <row r="485" spans="1:27" s="348" customFormat="1" ht="18.75">
      <c r="A485" s="334">
        <v>481</v>
      </c>
      <c r="B485" s="350">
        <v>23</v>
      </c>
      <c r="C485" s="336" t="s">
        <v>1352</v>
      </c>
      <c r="D485" s="337"/>
      <c r="E485" s="337"/>
      <c r="F485" s="347">
        <v>3</v>
      </c>
      <c r="G485" s="347">
        <v>1</v>
      </c>
      <c r="H485" s="352" t="s">
        <v>851</v>
      </c>
      <c r="I485" s="358">
        <v>1</v>
      </c>
      <c r="J485" s="358" t="s">
        <v>1353</v>
      </c>
      <c r="K485" s="340">
        <v>3</v>
      </c>
      <c r="L485" s="340">
        <v>3</v>
      </c>
      <c r="M485" s="340">
        <v>3.5999999999999996</v>
      </c>
      <c r="N485" s="340">
        <v>3.8</v>
      </c>
      <c r="O485" s="340">
        <v>2</v>
      </c>
      <c r="P485" s="341">
        <v>5</v>
      </c>
      <c r="Q485" s="344">
        <v>1100</v>
      </c>
      <c r="R485" s="343">
        <f t="shared" si="63"/>
        <v>5500</v>
      </c>
      <c r="S485" s="344">
        <v>2</v>
      </c>
      <c r="T485" s="345">
        <f t="shared" si="64"/>
        <v>2200</v>
      </c>
      <c r="U485" s="344">
        <v>1</v>
      </c>
      <c r="V485" s="345">
        <f t="shared" si="65"/>
        <v>1100</v>
      </c>
      <c r="W485" s="344">
        <v>1</v>
      </c>
      <c r="X485" s="346">
        <f t="shared" si="66"/>
        <v>1100</v>
      </c>
      <c r="Y485" s="344">
        <v>1</v>
      </c>
      <c r="Z485" s="345">
        <f t="shared" si="67"/>
        <v>1100</v>
      </c>
      <c r="AA485" s="347"/>
    </row>
    <row r="486" spans="1:27" s="348" customFormat="1" ht="18.75">
      <c r="A486" s="349">
        <v>482</v>
      </c>
      <c r="B486" s="350">
        <v>24</v>
      </c>
      <c r="C486" s="351" t="s">
        <v>1354</v>
      </c>
      <c r="D486" s="351"/>
      <c r="E486" s="351"/>
      <c r="F486" s="347">
        <v>3</v>
      </c>
      <c r="G486" s="347">
        <v>1</v>
      </c>
      <c r="H486" s="352" t="s">
        <v>1355</v>
      </c>
      <c r="I486" s="358">
        <v>1000</v>
      </c>
      <c r="J486" s="353" t="s">
        <v>1355</v>
      </c>
      <c r="K486" s="340">
        <v>148</v>
      </c>
      <c r="L486" s="340">
        <v>246</v>
      </c>
      <c r="M486" s="340">
        <v>158.39999999999998</v>
      </c>
      <c r="N486" s="340">
        <v>220</v>
      </c>
      <c r="O486" s="340">
        <v>22</v>
      </c>
      <c r="P486" s="341">
        <v>250</v>
      </c>
      <c r="Q486" s="344">
        <v>170</v>
      </c>
      <c r="R486" s="343">
        <f t="shared" si="63"/>
        <v>42500</v>
      </c>
      <c r="S486" s="344">
        <f t="shared" si="68"/>
        <v>75</v>
      </c>
      <c r="T486" s="345">
        <f t="shared" si="64"/>
        <v>12750</v>
      </c>
      <c r="U486" s="344">
        <f t="shared" si="69"/>
        <v>75</v>
      </c>
      <c r="V486" s="345">
        <f t="shared" si="65"/>
        <v>12750</v>
      </c>
      <c r="W486" s="344">
        <f t="shared" si="70"/>
        <v>75</v>
      </c>
      <c r="X486" s="346">
        <f t="shared" si="66"/>
        <v>12750</v>
      </c>
      <c r="Y486" s="344">
        <f t="shared" si="71"/>
        <v>25</v>
      </c>
      <c r="Z486" s="345">
        <f t="shared" si="67"/>
        <v>4250</v>
      </c>
      <c r="AA486" s="347"/>
    </row>
    <row r="487" spans="1:27" s="348" customFormat="1" ht="18.75">
      <c r="A487" s="349">
        <v>483</v>
      </c>
      <c r="B487" s="350">
        <v>25</v>
      </c>
      <c r="C487" s="351" t="s">
        <v>1356</v>
      </c>
      <c r="D487" s="351"/>
      <c r="E487" s="351"/>
      <c r="F487" s="347">
        <v>3</v>
      </c>
      <c r="G487" s="347">
        <v>1</v>
      </c>
      <c r="H487" s="352" t="s">
        <v>1270</v>
      </c>
      <c r="I487" s="358">
        <v>1000</v>
      </c>
      <c r="J487" s="353" t="s">
        <v>1355</v>
      </c>
      <c r="K487" s="340">
        <v>9</v>
      </c>
      <c r="L487" s="340">
        <v>25.5</v>
      </c>
      <c r="M487" s="340">
        <v>14.399999999999999</v>
      </c>
      <c r="N487" s="340">
        <v>30</v>
      </c>
      <c r="O487" s="340">
        <v>35</v>
      </c>
      <c r="P487" s="341">
        <v>10</v>
      </c>
      <c r="Q487" s="344">
        <v>200</v>
      </c>
      <c r="R487" s="343">
        <f t="shared" si="63"/>
        <v>2000</v>
      </c>
      <c r="S487" s="344">
        <f t="shared" si="68"/>
        <v>3</v>
      </c>
      <c r="T487" s="345">
        <f t="shared" si="64"/>
        <v>600</v>
      </c>
      <c r="U487" s="344">
        <f t="shared" si="69"/>
        <v>3</v>
      </c>
      <c r="V487" s="345">
        <f t="shared" si="65"/>
        <v>600</v>
      </c>
      <c r="W487" s="344">
        <f t="shared" si="70"/>
        <v>3</v>
      </c>
      <c r="X487" s="346">
        <f t="shared" si="66"/>
        <v>600</v>
      </c>
      <c r="Y487" s="344">
        <f t="shared" si="71"/>
        <v>1</v>
      </c>
      <c r="Z487" s="345">
        <f t="shared" si="67"/>
        <v>200</v>
      </c>
      <c r="AA487" s="347"/>
    </row>
    <row r="488" spans="1:27" s="348" customFormat="1" ht="18.75">
      <c r="A488" s="334">
        <v>484</v>
      </c>
      <c r="B488" s="350">
        <v>26</v>
      </c>
      <c r="C488" s="351" t="s">
        <v>1357</v>
      </c>
      <c r="D488" s="351"/>
      <c r="E488" s="351"/>
      <c r="F488" s="347">
        <v>3</v>
      </c>
      <c r="G488" s="347">
        <v>1</v>
      </c>
      <c r="H488" s="352" t="s">
        <v>1270</v>
      </c>
      <c r="I488" s="358">
        <v>1000</v>
      </c>
      <c r="J488" s="353" t="s">
        <v>1355</v>
      </c>
      <c r="K488" s="340">
        <v>394</v>
      </c>
      <c r="L488" s="340">
        <v>205</v>
      </c>
      <c r="M488" s="340">
        <v>309.60000000000002</v>
      </c>
      <c r="N488" s="340">
        <v>250</v>
      </c>
      <c r="O488" s="340">
        <v>42</v>
      </c>
      <c r="P488" s="341">
        <v>250</v>
      </c>
      <c r="Q488" s="344">
        <v>190</v>
      </c>
      <c r="R488" s="343">
        <f t="shared" si="63"/>
        <v>47500</v>
      </c>
      <c r="S488" s="344">
        <f t="shared" si="68"/>
        <v>75</v>
      </c>
      <c r="T488" s="345">
        <f t="shared" si="64"/>
        <v>14250</v>
      </c>
      <c r="U488" s="344">
        <f t="shared" si="69"/>
        <v>75</v>
      </c>
      <c r="V488" s="345">
        <f t="shared" si="65"/>
        <v>14250</v>
      </c>
      <c r="W488" s="344">
        <f t="shared" si="70"/>
        <v>75</v>
      </c>
      <c r="X488" s="346">
        <f t="shared" si="66"/>
        <v>14250</v>
      </c>
      <c r="Y488" s="344">
        <f t="shared" si="71"/>
        <v>25</v>
      </c>
      <c r="Z488" s="345">
        <f t="shared" si="67"/>
        <v>4750</v>
      </c>
      <c r="AA488" s="347"/>
    </row>
    <row r="489" spans="1:27" s="348" customFormat="1" ht="18.75">
      <c r="A489" s="334">
        <v>485</v>
      </c>
      <c r="B489" s="350">
        <v>27</v>
      </c>
      <c r="C489" s="351" t="s">
        <v>1358</v>
      </c>
      <c r="D489" s="351"/>
      <c r="E489" s="351"/>
      <c r="F489" s="347">
        <v>3</v>
      </c>
      <c r="G489" s="347">
        <v>1</v>
      </c>
      <c r="H489" s="352" t="s">
        <v>1355</v>
      </c>
      <c r="I489" s="358">
        <v>1000</v>
      </c>
      <c r="J489" s="353" t="s">
        <v>1355</v>
      </c>
      <c r="K489" s="340">
        <v>940</v>
      </c>
      <c r="L489" s="340">
        <v>898</v>
      </c>
      <c r="M489" s="340">
        <v>1152</v>
      </c>
      <c r="N489" s="340">
        <v>1200</v>
      </c>
      <c r="O489" s="340">
        <v>40</v>
      </c>
      <c r="P489" s="341">
        <v>1200</v>
      </c>
      <c r="Q489" s="344">
        <v>180</v>
      </c>
      <c r="R489" s="343">
        <f t="shared" si="63"/>
        <v>216000</v>
      </c>
      <c r="S489" s="344">
        <f t="shared" si="68"/>
        <v>360</v>
      </c>
      <c r="T489" s="345">
        <f t="shared" si="64"/>
        <v>64800</v>
      </c>
      <c r="U489" s="344">
        <f t="shared" si="69"/>
        <v>360</v>
      </c>
      <c r="V489" s="345">
        <f t="shared" si="65"/>
        <v>64800</v>
      </c>
      <c r="W489" s="344">
        <f t="shared" si="70"/>
        <v>360</v>
      </c>
      <c r="X489" s="346">
        <f t="shared" si="66"/>
        <v>64800</v>
      </c>
      <c r="Y489" s="344">
        <f t="shared" si="71"/>
        <v>120</v>
      </c>
      <c r="Z489" s="345">
        <f t="shared" si="67"/>
        <v>21600</v>
      </c>
      <c r="AA489" s="347"/>
    </row>
    <row r="490" spans="1:27">
      <c r="A490" s="349">
        <v>486</v>
      </c>
      <c r="C490" s="413" t="s">
        <v>1359</v>
      </c>
      <c r="D490" s="413"/>
      <c r="E490" s="413"/>
      <c r="F490" s="414">
        <v>3</v>
      </c>
      <c r="G490" s="414">
        <v>1</v>
      </c>
      <c r="H490" s="366" t="s">
        <v>1270</v>
      </c>
      <c r="I490" s="415">
        <v>1</v>
      </c>
      <c r="J490" s="416" t="s">
        <v>356</v>
      </c>
      <c r="K490" s="340">
        <v>328</v>
      </c>
      <c r="L490" s="340">
        <v>0</v>
      </c>
      <c r="M490" s="369">
        <v>0</v>
      </c>
      <c r="N490" s="340">
        <v>320</v>
      </c>
      <c r="O490" s="369">
        <v>0</v>
      </c>
      <c r="P490" s="341">
        <v>350</v>
      </c>
      <c r="Q490" s="370">
        <v>2</v>
      </c>
      <c r="R490" s="343">
        <f t="shared" si="63"/>
        <v>700</v>
      </c>
      <c r="S490" s="344">
        <f t="shared" si="68"/>
        <v>105</v>
      </c>
      <c r="T490" s="345">
        <f t="shared" si="64"/>
        <v>210</v>
      </c>
      <c r="U490" s="344">
        <f t="shared" si="69"/>
        <v>105</v>
      </c>
      <c r="V490" s="345">
        <f t="shared" si="65"/>
        <v>210</v>
      </c>
      <c r="W490" s="344">
        <f t="shared" si="70"/>
        <v>105</v>
      </c>
      <c r="X490" s="346">
        <f t="shared" si="66"/>
        <v>210</v>
      </c>
      <c r="Y490" s="344">
        <f t="shared" si="71"/>
        <v>35</v>
      </c>
      <c r="Z490" s="345">
        <f t="shared" si="67"/>
        <v>70</v>
      </c>
      <c r="AA490" s="365"/>
    </row>
    <row r="491" spans="1:27">
      <c r="A491" s="334">
        <v>487</v>
      </c>
      <c r="B491" s="417" t="s">
        <v>14</v>
      </c>
      <c r="C491" s="357" t="s">
        <v>1360</v>
      </c>
      <c r="D491" s="357"/>
      <c r="E491" s="357"/>
      <c r="F491" s="418">
        <v>3</v>
      </c>
      <c r="G491" s="418">
        <v>1</v>
      </c>
      <c r="H491" s="352" t="s">
        <v>838</v>
      </c>
      <c r="I491" s="419">
        <v>1</v>
      </c>
      <c r="J491" s="420" t="s">
        <v>1361</v>
      </c>
      <c r="K491" s="340">
        <v>82</v>
      </c>
      <c r="L491" s="340">
        <v>58</v>
      </c>
      <c r="M491" s="340">
        <v>19.200000000000003</v>
      </c>
      <c r="N491" s="340">
        <v>20</v>
      </c>
      <c r="O491" s="340">
        <v>8</v>
      </c>
      <c r="P491" s="341">
        <v>20</v>
      </c>
      <c r="Q491" s="344">
        <v>1050</v>
      </c>
      <c r="R491" s="343">
        <f t="shared" si="63"/>
        <v>21000</v>
      </c>
      <c r="S491" s="344">
        <f t="shared" si="68"/>
        <v>6</v>
      </c>
      <c r="T491" s="345">
        <f t="shared" si="64"/>
        <v>6300</v>
      </c>
      <c r="U491" s="344">
        <f t="shared" si="69"/>
        <v>6</v>
      </c>
      <c r="V491" s="345">
        <f t="shared" si="65"/>
        <v>6300</v>
      </c>
      <c r="W491" s="344">
        <f t="shared" si="70"/>
        <v>6</v>
      </c>
      <c r="X491" s="346">
        <f t="shared" si="66"/>
        <v>6300</v>
      </c>
      <c r="Y491" s="344">
        <f t="shared" si="71"/>
        <v>2</v>
      </c>
      <c r="Z491" s="345">
        <f t="shared" si="67"/>
        <v>2100</v>
      </c>
      <c r="AA491" s="347"/>
    </row>
    <row r="492" spans="1:27" s="348" customFormat="1" ht="18.75">
      <c r="A492" s="349">
        <v>488</v>
      </c>
      <c r="B492" s="350"/>
      <c r="C492" s="288" t="s">
        <v>1362</v>
      </c>
      <c r="D492" s="288"/>
      <c r="E492" s="288"/>
      <c r="F492" s="418"/>
      <c r="G492" s="418">
        <v>1</v>
      </c>
      <c r="H492" s="352"/>
      <c r="I492" s="389" t="s">
        <v>1363</v>
      </c>
      <c r="J492" s="350" t="s">
        <v>293</v>
      </c>
      <c r="K492" s="389">
        <v>3000</v>
      </c>
      <c r="L492" s="389">
        <v>5172</v>
      </c>
      <c r="M492" s="389">
        <v>5160</v>
      </c>
      <c r="N492" s="389">
        <v>5000</v>
      </c>
      <c r="O492" s="389">
        <v>156</v>
      </c>
      <c r="P492" s="389">
        <v>5000</v>
      </c>
      <c r="Q492" s="389">
        <v>22</v>
      </c>
      <c r="R492" s="343">
        <f t="shared" si="63"/>
        <v>110000</v>
      </c>
      <c r="S492" s="344">
        <f t="shared" si="68"/>
        <v>1500</v>
      </c>
      <c r="T492" s="345">
        <f t="shared" si="64"/>
        <v>33000</v>
      </c>
      <c r="U492" s="344">
        <f t="shared" si="69"/>
        <v>1500</v>
      </c>
      <c r="V492" s="345">
        <f t="shared" si="65"/>
        <v>33000</v>
      </c>
      <c r="W492" s="344">
        <f t="shared" si="70"/>
        <v>1500</v>
      </c>
      <c r="X492" s="346">
        <f t="shared" si="66"/>
        <v>33000</v>
      </c>
      <c r="Y492" s="344">
        <f t="shared" si="71"/>
        <v>500</v>
      </c>
      <c r="Z492" s="345">
        <f t="shared" si="67"/>
        <v>11000</v>
      </c>
      <c r="AA492" s="347"/>
    </row>
    <row r="493" spans="1:27" s="348" customFormat="1" ht="18.75">
      <c r="A493" s="349">
        <v>489</v>
      </c>
      <c r="B493" s="350"/>
      <c r="C493" s="288" t="s">
        <v>1364</v>
      </c>
      <c r="D493" s="288"/>
      <c r="E493" s="288"/>
      <c r="F493" s="418"/>
      <c r="G493" s="418">
        <v>1</v>
      </c>
      <c r="H493" s="352"/>
      <c r="I493" s="389" t="s">
        <v>1365</v>
      </c>
      <c r="J493" s="350" t="s">
        <v>293</v>
      </c>
      <c r="K493" s="389">
        <v>720</v>
      </c>
      <c r="L493" s="389">
        <v>1992</v>
      </c>
      <c r="M493" s="389">
        <v>1680</v>
      </c>
      <c r="N493" s="389">
        <v>2000</v>
      </c>
      <c r="O493" s="389">
        <v>36</v>
      </c>
      <c r="P493" s="389">
        <v>2000</v>
      </c>
      <c r="Q493" s="389">
        <v>20</v>
      </c>
      <c r="R493" s="343">
        <f t="shared" si="63"/>
        <v>40000</v>
      </c>
      <c r="S493" s="344">
        <f t="shared" si="68"/>
        <v>600</v>
      </c>
      <c r="T493" s="345">
        <f t="shared" si="64"/>
        <v>12000</v>
      </c>
      <c r="U493" s="344">
        <f t="shared" si="69"/>
        <v>600</v>
      </c>
      <c r="V493" s="345">
        <f t="shared" si="65"/>
        <v>12000</v>
      </c>
      <c r="W493" s="344">
        <f t="shared" si="70"/>
        <v>600</v>
      </c>
      <c r="X493" s="346">
        <f t="shared" si="66"/>
        <v>12000</v>
      </c>
      <c r="Y493" s="344">
        <f t="shared" si="71"/>
        <v>200</v>
      </c>
      <c r="Z493" s="345">
        <f t="shared" si="67"/>
        <v>4000</v>
      </c>
      <c r="AA493" s="347"/>
    </row>
    <row r="494" spans="1:27" s="348" customFormat="1" ht="18.75">
      <c r="A494" s="334">
        <v>490</v>
      </c>
      <c r="B494" s="350"/>
      <c r="C494" s="288" t="s">
        <v>1366</v>
      </c>
      <c r="D494" s="288"/>
      <c r="E494" s="288"/>
      <c r="F494" s="418"/>
      <c r="G494" s="418">
        <v>1</v>
      </c>
      <c r="H494" s="352"/>
      <c r="I494" s="389" t="s">
        <v>1365</v>
      </c>
      <c r="J494" s="350" t="s">
        <v>293</v>
      </c>
      <c r="K494" s="389">
        <v>720</v>
      </c>
      <c r="L494" s="389">
        <v>992</v>
      </c>
      <c r="M494" s="389">
        <v>840</v>
      </c>
      <c r="N494" s="389">
        <v>1000</v>
      </c>
      <c r="O494" s="389">
        <v>12</v>
      </c>
      <c r="P494" s="389">
        <v>1000</v>
      </c>
      <c r="Q494" s="389">
        <v>20</v>
      </c>
      <c r="R494" s="343">
        <f t="shared" si="63"/>
        <v>20000</v>
      </c>
      <c r="S494" s="344">
        <f t="shared" si="68"/>
        <v>300</v>
      </c>
      <c r="T494" s="345">
        <f t="shared" si="64"/>
        <v>6000</v>
      </c>
      <c r="U494" s="344">
        <f t="shared" si="69"/>
        <v>300</v>
      </c>
      <c r="V494" s="345">
        <f t="shared" si="65"/>
        <v>6000</v>
      </c>
      <c r="W494" s="344">
        <f t="shared" si="70"/>
        <v>300</v>
      </c>
      <c r="X494" s="346">
        <f t="shared" si="66"/>
        <v>6000</v>
      </c>
      <c r="Y494" s="344">
        <f t="shared" si="71"/>
        <v>100</v>
      </c>
      <c r="Z494" s="345">
        <f t="shared" si="67"/>
        <v>2000</v>
      </c>
      <c r="AA494" s="347"/>
    </row>
    <row r="495" spans="1:27" s="348" customFormat="1" ht="18.75">
      <c r="A495" s="334">
        <v>491</v>
      </c>
      <c r="B495" s="350"/>
      <c r="C495" s="288" t="s">
        <v>1367</v>
      </c>
      <c r="D495" s="288"/>
      <c r="E495" s="288"/>
      <c r="F495" s="418"/>
      <c r="G495" s="418">
        <v>1</v>
      </c>
      <c r="H495" s="352"/>
      <c r="I495" s="389" t="s">
        <v>1368</v>
      </c>
      <c r="J495" s="350" t="s">
        <v>293</v>
      </c>
      <c r="K495" s="389">
        <v>0</v>
      </c>
      <c r="L495" s="389">
        <v>0</v>
      </c>
      <c r="M495" s="389">
        <v>0</v>
      </c>
      <c r="N495" s="389">
        <v>60</v>
      </c>
      <c r="O495" s="389">
        <v>0</v>
      </c>
      <c r="P495" s="389">
        <v>60</v>
      </c>
      <c r="Q495" s="389">
        <v>75</v>
      </c>
      <c r="R495" s="343">
        <f t="shared" si="63"/>
        <v>4500</v>
      </c>
      <c r="S495" s="344">
        <v>0</v>
      </c>
      <c r="T495" s="345">
        <v>0</v>
      </c>
      <c r="U495" s="344">
        <v>0</v>
      </c>
      <c r="V495" s="345">
        <v>0</v>
      </c>
      <c r="W495" s="344">
        <v>0</v>
      </c>
      <c r="X495" s="346">
        <v>0</v>
      </c>
      <c r="Y495" s="344">
        <v>0</v>
      </c>
      <c r="Z495" s="345">
        <v>0</v>
      </c>
      <c r="AA495" s="347"/>
    </row>
    <row r="496" spans="1:27" s="348" customFormat="1" ht="18.75">
      <c r="A496" s="349">
        <v>492</v>
      </c>
      <c r="B496" s="350"/>
      <c r="C496" s="288" t="s">
        <v>1369</v>
      </c>
      <c r="D496" s="288"/>
      <c r="E496" s="288"/>
      <c r="F496" s="418"/>
      <c r="G496" s="418">
        <v>1</v>
      </c>
      <c r="H496" s="352"/>
      <c r="I496" s="389" t="s">
        <v>1370</v>
      </c>
      <c r="J496" s="350" t="s">
        <v>852</v>
      </c>
      <c r="K496" s="389">
        <v>240</v>
      </c>
      <c r="L496" s="389">
        <v>348</v>
      </c>
      <c r="M496" s="389">
        <v>240</v>
      </c>
      <c r="N496" s="389">
        <v>400</v>
      </c>
      <c r="O496" s="389">
        <v>60</v>
      </c>
      <c r="P496" s="389">
        <v>400</v>
      </c>
      <c r="Q496" s="389">
        <v>20</v>
      </c>
      <c r="R496" s="343">
        <f t="shared" si="63"/>
        <v>8000</v>
      </c>
      <c r="S496" s="344">
        <f>P496*0.3</f>
        <v>120</v>
      </c>
      <c r="T496" s="345">
        <f t="shared" si="64"/>
        <v>2400</v>
      </c>
      <c r="U496" s="344">
        <f>P496*0.3</f>
        <v>120</v>
      </c>
      <c r="V496" s="345">
        <f t="shared" si="65"/>
        <v>2400</v>
      </c>
      <c r="W496" s="344">
        <f>P496*0.3</f>
        <v>120</v>
      </c>
      <c r="X496" s="346">
        <f t="shared" si="66"/>
        <v>2400</v>
      </c>
      <c r="Y496" s="344">
        <f>P496*0.1</f>
        <v>40</v>
      </c>
      <c r="Z496" s="345">
        <f t="shared" si="67"/>
        <v>800</v>
      </c>
      <c r="AA496" s="347"/>
    </row>
    <row r="497" spans="1:27" s="348" customFormat="1" ht="18.75">
      <c r="A497" s="334">
        <v>493</v>
      </c>
      <c r="B497" s="350"/>
      <c r="C497" s="288" t="s">
        <v>1371</v>
      </c>
      <c r="D497" s="288"/>
      <c r="E497" s="288"/>
      <c r="F497" s="418"/>
      <c r="G497" s="418">
        <v>1</v>
      </c>
      <c r="H497" s="352"/>
      <c r="I497" s="389" t="s">
        <v>1372</v>
      </c>
      <c r="J497" s="350" t="s">
        <v>852</v>
      </c>
      <c r="K497" s="389">
        <v>0</v>
      </c>
      <c r="L497" s="389">
        <v>0</v>
      </c>
      <c r="M497" s="389">
        <v>0</v>
      </c>
      <c r="N497" s="389">
        <v>60</v>
      </c>
      <c r="O497" s="389">
        <v>0</v>
      </c>
      <c r="P497" s="389">
        <v>60</v>
      </c>
      <c r="Q497" s="389">
        <v>300</v>
      </c>
      <c r="R497" s="343">
        <f t="shared" si="63"/>
        <v>18000</v>
      </c>
      <c r="S497" s="344">
        <v>0</v>
      </c>
      <c r="T497" s="345">
        <v>0</v>
      </c>
      <c r="U497" s="344">
        <v>0</v>
      </c>
      <c r="V497" s="345">
        <v>0</v>
      </c>
      <c r="W497" s="344">
        <v>0</v>
      </c>
      <c r="X497" s="346">
        <v>0</v>
      </c>
      <c r="Y497" s="344">
        <v>0</v>
      </c>
      <c r="Z497" s="345">
        <v>0</v>
      </c>
      <c r="AA497" s="347"/>
    </row>
    <row r="498" spans="1:27" s="348" customFormat="1" ht="18.75">
      <c r="A498" s="349">
        <v>494</v>
      </c>
      <c r="B498" s="350"/>
      <c r="C498" s="288" t="s">
        <v>1373</v>
      </c>
      <c r="D498" s="288"/>
      <c r="E498" s="288"/>
      <c r="F498" s="418"/>
      <c r="G498" s="418">
        <v>1</v>
      </c>
      <c r="H498" s="352"/>
      <c r="I498" s="389" t="s">
        <v>1370</v>
      </c>
      <c r="J498" s="350" t="s">
        <v>852</v>
      </c>
      <c r="K498" s="389">
        <v>1300</v>
      </c>
      <c r="L498" s="389">
        <v>732</v>
      </c>
      <c r="M498" s="389">
        <v>600</v>
      </c>
      <c r="N498" s="389">
        <v>600</v>
      </c>
      <c r="O498" s="389">
        <v>264</v>
      </c>
      <c r="P498" s="389">
        <v>400</v>
      </c>
      <c r="Q498" s="389">
        <v>20</v>
      </c>
      <c r="R498" s="343">
        <f t="shared" si="63"/>
        <v>8000</v>
      </c>
      <c r="S498" s="344">
        <f>P498*0.3</f>
        <v>120</v>
      </c>
      <c r="T498" s="345">
        <f t="shared" si="64"/>
        <v>2400</v>
      </c>
      <c r="U498" s="344">
        <f>P498*0.3</f>
        <v>120</v>
      </c>
      <c r="V498" s="345">
        <f t="shared" si="65"/>
        <v>2400</v>
      </c>
      <c r="W498" s="344">
        <f>P498*0.3</f>
        <v>120</v>
      </c>
      <c r="X498" s="346">
        <f t="shared" si="66"/>
        <v>2400</v>
      </c>
      <c r="Y498" s="344">
        <f>P498*0.1</f>
        <v>40</v>
      </c>
      <c r="Z498" s="345">
        <f t="shared" si="67"/>
        <v>800</v>
      </c>
      <c r="AA498" s="347"/>
    </row>
    <row r="499" spans="1:27" s="348" customFormat="1" ht="18.75">
      <c r="A499" s="349">
        <v>495</v>
      </c>
      <c r="B499" s="350"/>
      <c r="C499" s="288" t="s">
        <v>1374</v>
      </c>
      <c r="D499" s="288"/>
      <c r="E499" s="288"/>
      <c r="F499" s="418"/>
      <c r="G499" s="418">
        <v>1</v>
      </c>
      <c r="H499" s="352"/>
      <c r="I499" s="389" t="s">
        <v>1370</v>
      </c>
      <c r="J499" s="350" t="s">
        <v>852</v>
      </c>
      <c r="K499" s="389">
        <v>240</v>
      </c>
      <c r="L499" s="389">
        <v>172</v>
      </c>
      <c r="M499" s="389">
        <v>120</v>
      </c>
      <c r="N499" s="389">
        <v>200</v>
      </c>
      <c r="O499" s="389">
        <v>36</v>
      </c>
      <c r="P499" s="389">
        <v>200</v>
      </c>
      <c r="Q499" s="389">
        <v>22</v>
      </c>
      <c r="R499" s="343">
        <f t="shared" si="63"/>
        <v>4400</v>
      </c>
      <c r="S499" s="344">
        <f>P499*0.3</f>
        <v>60</v>
      </c>
      <c r="T499" s="345">
        <f t="shared" si="64"/>
        <v>1320</v>
      </c>
      <c r="U499" s="344">
        <f>P499*0.3</f>
        <v>60</v>
      </c>
      <c r="V499" s="345">
        <f t="shared" si="65"/>
        <v>1320</v>
      </c>
      <c r="W499" s="344">
        <f>P499*0.3</f>
        <v>60</v>
      </c>
      <c r="X499" s="346">
        <f t="shared" si="66"/>
        <v>1320</v>
      </c>
      <c r="Y499" s="344">
        <f>P499*0.1</f>
        <v>20</v>
      </c>
      <c r="Z499" s="345">
        <f t="shared" si="67"/>
        <v>440</v>
      </c>
      <c r="AA499" s="347"/>
    </row>
    <row r="500" spans="1:27" s="348" customFormat="1" ht="18.75">
      <c r="A500" s="334">
        <v>496</v>
      </c>
      <c r="B500" s="350"/>
      <c r="C500" s="288" t="s">
        <v>1375</v>
      </c>
      <c r="D500" s="288"/>
      <c r="E500" s="288"/>
      <c r="F500" s="418"/>
      <c r="G500" s="418">
        <v>1</v>
      </c>
      <c r="H500" s="352"/>
      <c r="I500" s="389" t="s">
        <v>1376</v>
      </c>
      <c r="J500" s="350" t="s">
        <v>293</v>
      </c>
      <c r="K500" s="389">
        <v>0</v>
      </c>
      <c r="L500" s="389">
        <v>0</v>
      </c>
      <c r="M500" s="389">
        <v>0</v>
      </c>
      <c r="N500" s="389">
        <v>0</v>
      </c>
      <c r="O500" s="389">
        <v>0</v>
      </c>
      <c r="P500" s="389">
        <v>120</v>
      </c>
      <c r="Q500" s="389">
        <v>210</v>
      </c>
      <c r="R500" s="343">
        <f t="shared" si="63"/>
        <v>25200</v>
      </c>
      <c r="S500" s="344">
        <f>P500*0.3</f>
        <v>36</v>
      </c>
      <c r="T500" s="345">
        <f t="shared" si="64"/>
        <v>7560</v>
      </c>
      <c r="U500" s="344">
        <f>P500*0.3</f>
        <v>36</v>
      </c>
      <c r="V500" s="345">
        <f t="shared" si="65"/>
        <v>7560</v>
      </c>
      <c r="W500" s="344">
        <f>P500*0.3</f>
        <v>36</v>
      </c>
      <c r="X500" s="346">
        <f t="shared" si="66"/>
        <v>7560</v>
      </c>
      <c r="Y500" s="344">
        <f>P500*0.1</f>
        <v>12</v>
      </c>
      <c r="Z500" s="345">
        <f t="shared" si="67"/>
        <v>2520</v>
      </c>
      <c r="AA500" s="347"/>
    </row>
    <row r="501" spans="1:27" s="348" customFormat="1" ht="18.75">
      <c r="A501" s="334">
        <v>497</v>
      </c>
      <c r="B501" s="350"/>
      <c r="C501" s="288" t="s">
        <v>1377</v>
      </c>
      <c r="D501" s="288"/>
      <c r="E501" s="288"/>
      <c r="F501" s="418"/>
      <c r="G501" s="418">
        <v>1</v>
      </c>
      <c r="H501" s="352"/>
      <c r="I501" s="389" t="s">
        <v>1368</v>
      </c>
      <c r="J501" s="350" t="s">
        <v>1378</v>
      </c>
      <c r="K501" s="389">
        <v>0</v>
      </c>
      <c r="L501" s="389">
        <v>0</v>
      </c>
      <c r="M501" s="389">
        <v>0</v>
      </c>
      <c r="N501" s="389">
        <v>0</v>
      </c>
      <c r="O501" s="389">
        <v>0</v>
      </c>
      <c r="P501" s="389">
        <v>0</v>
      </c>
      <c r="Q501" s="389">
        <v>0</v>
      </c>
      <c r="R501" s="343">
        <f t="shared" si="63"/>
        <v>0</v>
      </c>
      <c r="S501" s="344">
        <v>0</v>
      </c>
      <c r="T501" s="345">
        <v>0</v>
      </c>
      <c r="U501" s="344">
        <v>0</v>
      </c>
      <c r="V501" s="345">
        <v>0</v>
      </c>
      <c r="W501" s="344">
        <v>0</v>
      </c>
      <c r="X501" s="346">
        <v>0</v>
      </c>
      <c r="Y501" s="344">
        <v>0</v>
      </c>
      <c r="Z501" s="345">
        <v>0</v>
      </c>
      <c r="AA501" s="347"/>
    </row>
    <row r="502" spans="1:27" s="348" customFormat="1" ht="18.75">
      <c r="A502" s="349">
        <v>498</v>
      </c>
      <c r="B502" s="350"/>
      <c r="C502" s="288" t="s">
        <v>1379</v>
      </c>
      <c r="D502" s="288"/>
      <c r="E502" s="288"/>
      <c r="F502" s="418"/>
      <c r="G502" s="418">
        <v>1</v>
      </c>
      <c r="H502" s="352"/>
      <c r="I502" s="389" t="s">
        <v>1368</v>
      </c>
      <c r="J502" s="350" t="s">
        <v>1378</v>
      </c>
      <c r="K502" s="389">
        <v>0</v>
      </c>
      <c r="L502" s="389">
        <v>0</v>
      </c>
      <c r="M502" s="389">
        <v>0</v>
      </c>
      <c r="N502" s="389">
        <v>0</v>
      </c>
      <c r="O502" s="389">
        <v>0</v>
      </c>
      <c r="P502" s="389">
        <v>0</v>
      </c>
      <c r="Q502" s="389">
        <v>0</v>
      </c>
      <c r="R502" s="343">
        <f t="shared" si="63"/>
        <v>0</v>
      </c>
      <c r="S502" s="344">
        <v>0</v>
      </c>
      <c r="T502" s="345">
        <v>0</v>
      </c>
      <c r="U502" s="344">
        <v>0</v>
      </c>
      <c r="V502" s="345">
        <v>0</v>
      </c>
      <c r="W502" s="344">
        <v>0</v>
      </c>
      <c r="X502" s="346">
        <v>0</v>
      </c>
      <c r="Y502" s="344">
        <v>0</v>
      </c>
      <c r="Z502" s="345">
        <v>0</v>
      </c>
      <c r="AA502" s="347"/>
    </row>
    <row r="503" spans="1:27" s="348" customFormat="1" ht="18.75">
      <c r="A503" s="334">
        <v>499</v>
      </c>
      <c r="B503" s="350"/>
      <c r="C503" s="288" t="s">
        <v>1380</v>
      </c>
      <c r="D503" s="288"/>
      <c r="E503" s="288"/>
      <c r="F503" s="418"/>
      <c r="G503" s="418">
        <v>1</v>
      </c>
      <c r="H503" s="352"/>
      <c r="I503" s="389" t="s">
        <v>1370</v>
      </c>
      <c r="J503" s="350" t="s">
        <v>852</v>
      </c>
      <c r="K503" s="389">
        <v>240</v>
      </c>
      <c r="L503" s="389">
        <v>192</v>
      </c>
      <c r="M503" s="389">
        <v>120</v>
      </c>
      <c r="N503" s="389">
        <v>200</v>
      </c>
      <c r="O503" s="389">
        <v>36</v>
      </c>
      <c r="P503" s="389">
        <v>200</v>
      </c>
      <c r="Q503" s="389">
        <v>25</v>
      </c>
      <c r="R503" s="343">
        <f t="shared" si="63"/>
        <v>5000</v>
      </c>
      <c r="S503" s="344">
        <f t="shared" ref="S503:S526" si="72">P503*0.3</f>
        <v>60</v>
      </c>
      <c r="T503" s="345">
        <f t="shared" si="64"/>
        <v>1500</v>
      </c>
      <c r="U503" s="344">
        <f t="shared" ref="U503:U526" si="73">P503*0.3</f>
        <v>60</v>
      </c>
      <c r="V503" s="345">
        <f t="shared" si="65"/>
        <v>1500</v>
      </c>
      <c r="W503" s="344">
        <f t="shared" ref="W503:W526" si="74">P503*0.3</f>
        <v>60</v>
      </c>
      <c r="X503" s="346">
        <f t="shared" si="66"/>
        <v>1500</v>
      </c>
      <c r="Y503" s="344">
        <f t="shared" ref="Y503:Y526" si="75">P503*0.1</f>
        <v>20</v>
      </c>
      <c r="Z503" s="345">
        <f t="shared" si="67"/>
        <v>500</v>
      </c>
      <c r="AA503" s="347"/>
    </row>
    <row r="504" spans="1:27" s="348" customFormat="1" ht="18.75">
      <c r="A504" s="349">
        <v>500</v>
      </c>
      <c r="B504" s="350"/>
      <c r="C504" s="288" t="s">
        <v>1381</v>
      </c>
      <c r="D504" s="288"/>
      <c r="E504" s="288"/>
      <c r="F504" s="418"/>
      <c r="G504" s="418">
        <v>1</v>
      </c>
      <c r="H504" s="352"/>
      <c r="I504" s="389" t="s">
        <v>1368</v>
      </c>
      <c r="J504" s="350" t="s">
        <v>293</v>
      </c>
      <c r="K504" s="389">
        <v>160</v>
      </c>
      <c r="L504" s="389">
        <v>263</v>
      </c>
      <c r="M504" s="389">
        <v>260</v>
      </c>
      <c r="N504" s="389">
        <v>200</v>
      </c>
      <c r="O504" s="389">
        <v>20</v>
      </c>
      <c r="P504" s="389">
        <v>200</v>
      </c>
      <c r="Q504" s="389">
        <v>360</v>
      </c>
      <c r="R504" s="343">
        <f t="shared" si="63"/>
        <v>72000</v>
      </c>
      <c r="S504" s="344">
        <f t="shared" si="72"/>
        <v>60</v>
      </c>
      <c r="T504" s="345">
        <f t="shared" si="64"/>
        <v>21600</v>
      </c>
      <c r="U504" s="344">
        <f t="shared" si="73"/>
        <v>60</v>
      </c>
      <c r="V504" s="345">
        <f t="shared" si="65"/>
        <v>21600</v>
      </c>
      <c r="W504" s="344">
        <f t="shared" si="74"/>
        <v>60</v>
      </c>
      <c r="X504" s="346">
        <f t="shared" si="66"/>
        <v>21600</v>
      </c>
      <c r="Y504" s="344">
        <f t="shared" si="75"/>
        <v>20</v>
      </c>
      <c r="Z504" s="345">
        <f t="shared" si="67"/>
        <v>7200</v>
      </c>
      <c r="AA504" s="347"/>
    </row>
    <row r="505" spans="1:27" s="348" customFormat="1" ht="18.75">
      <c r="A505" s="349">
        <v>501</v>
      </c>
      <c r="B505" s="350"/>
      <c r="C505" s="288" t="s">
        <v>1382</v>
      </c>
      <c r="D505" s="288"/>
      <c r="E505" s="288"/>
      <c r="F505" s="418"/>
      <c r="G505" s="418">
        <v>1</v>
      </c>
      <c r="H505" s="352"/>
      <c r="I505" s="389" t="s">
        <v>1383</v>
      </c>
      <c r="J505" s="350" t="s">
        <v>225</v>
      </c>
      <c r="K505" s="389">
        <v>11</v>
      </c>
      <c r="L505" s="389">
        <v>50</v>
      </c>
      <c r="M505" s="389">
        <v>300</v>
      </c>
      <c r="N505" s="389">
        <v>200</v>
      </c>
      <c r="O505" s="389">
        <v>0</v>
      </c>
      <c r="P505" s="389">
        <v>300</v>
      </c>
      <c r="Q505" s="389">
        <v>85</v>
      </c>
      <c r="R505" s="343">
        <f t="shared" si="63"/>
        <v>25500</v>
      </c>
      <c r="S505" s="344">
        <f t="shared" si="72"/>
        <v>90</v>
      </c>
      <c r="T505" s="345">
        <f t="shared" si="64"/>
        <v>7650</v>
      </c>
      <c r="U505" s="344">
        <f t="shared" si="73"/>
        <v>90</v>
      </c>
      <c r="V505" s="345">
        <f t="shared" si="65"/>
        <v>7650</v>
      </c>
      <c r="W505" s="344">
        <f t="shared" si="74"/>
        <v>90</v>
      </c>
      <c r="X505" s="346">
        <f t="shared" si="66"/>
        <v>7650</v>
      </c>
      <c r="Y505" s="344">
        <f t="shared" si="75"/>
        <v>30</v>
      </c>
      <c r="Z505" s="345">
        <f t="shared" si="67"/>
        <v>2550</v>
      </c>
      <c r="AA505" s="347"/>
    </row>
    <row r="506" spans="1:27" s="348" customFormat="1" ht="18.75">
      <c r="A506" s="334">
        <v>502</v>
      </c>
      <c r="B506" s="350"/>
      <c r="C506" s="288" t="s">
        <v>1384</v>
      </c>
      <c r="D506" s="288"/>
      <c r="E506" s="288"/>
      <c r="F506" s="418"/>
      <c r="G506" s="418">
        <v>1</v>
      </c>
      <c r="H506" s="352"/>
      <c r="I506" s="389" t="s">
        <v>1368</v>
      </c>
      <c r="J506" s="350" t="s">
        <v>293</v>
      </c>
      <c r="K506" s="389">
        <v>60</v>
      </c>
      <c r="L506" s="389">
        <v>24</v>
      </c>
      <c r="M506" s="389">
        <v>24</v>
      </c>
      <c r="N506" s="389">
        <v>60</v>
      </c>
      <c r="O506" s="389">
        <v>0</v>
      </c>
      <c r="P506" s="389">
        <v>60</v>
      </c>
      <c r="Q506" s="389">
        <v>75</v>
      </c>
      <c r="R506" s="343">
        <f t="shared" si="63"/>
        <v>4500</v>
      </c>
      <c r="S506" s="344">
        <f t="shared" si="72"/>
        <v>18</v>
      </c>
      <c r="T506" s="345">
        <f t="shared" si="64"/>
        <v>1350</v>
      </c>
      <c r="U506" s="344">
        <f t="shared" si="73"/>
        <v>18</v>
      </c>
      <c r="V506" s="345">
        <f t="shared" si="65"/>
        <v>1350</v>
      </c>
      <c r="W506" s="344">
        <f t="shared" si="74"/>
        <v>18</v>
      </c>
      <c r="X506" s="346">
        <f t="shared" si="66"/>
        <v>1350</v>
      </c>
      <c r="Y506" s="344">
        <f t="shared" si="75"/>
        <v>6</v>
      </c>
      <c r="Z506" s="345">
        <f t="shared" si="67"/>
        <v>450</v>
      </c>
      <c r="AA506" s="347"/>
    </row>
    <row r="507" spans="1:27" s="348" customFormat="1" ht="18.75">
      <c r="A507" s="334">
        <v>503</v>
      </c>
      <c r="B507" s="350"/>
      <c r="C507" s="288" t="s">
        <v>1385</v>
      </c>
      <c r="D507" s="288"/>
      <c r="E507" s="288"/>
      <c r="F507" s="418"/>
      <c r="G507" s="418">
        <v>1</v>
      </c>
      <c r="H507" s="352"/>
      <c r="I507" s="389" t="s">
        <v>1386</v>
      </c>
      <c r="J507" s="350" t="s">
        <v>1378</v>
      </c>
      <c r="K507" s="389">
        <v>60</v>
      </c>
      <c r="L507" s="389">
        <v>12</v>
      </c>
      <c r="M507" s="389">
        <v>12</v>
      </c>
      <c r="N507" s="389">
        <v>60</v>
      </c>
      <c r="O507" s="389">
        <v>0</v>
      </c>
      <c r="P507" s="389">
        <v>60</v>
      </c>
      <c r="Q507" s="389">
        <v>75</v>
      </c>
      <c r="R507" s="343">
        <f t="shared" si="63"/>
        <v>4500</v>
      </c>
      <c r="S507" s="344">
        <f t="shared" si="72"/>
        <v>18</v>
      </c>
      <c r="T507" s="345">
        <f t="shared" si="64"/>
        <v>1350</v>
      </c>
      <c r="U507" s="344">
        <f t="shared" si="73"/>
        <v>18</v>
      </c>
      <c r="V507" s="345">
        <f t="shared" si="65"/>
        <v>1350</v>
      </c>
      <c r="W507" s="344">
        <f t="shared" si="74"/>
        <v>18</v>
      </c>
      <c r="X507" s="346">
        <f t="shared" si="66"/>
        <v>1350</v>
      </c>
      <c r="Y507" s="344">
        <f t="shared" si="75"/>
        <v>6</v>
      </c>
      <c r="Z507" s="345">
        <f t="shared" si="67"/>
        <v>450</v>
      </c>
      <c r="AA507" s="347"/>
    </row>
    <row r="508" spans="1:27" s="348" customFormat="1" ht="18.75">
      <c r="A508" s="349">
        <v>504</v>
      </c>
      <c r="B508" s="350"/>
      <c r="C508" s="288" t="s">
        <v>1387</v>
      </c>
      <c r="D508" s="288"/>
      <c r="E508" s="288"/>
      <c r="F508" s="418"/>
      <c r="G508" s="418">
        <v>1</v>
      </c>
      <c r="H508" s="352"/>
      <c r="I508" s="389" t="s">
        <v>1368</v>
      </c>
      <c r="J508" s="350" t="s">
        <v>1378</v>
      </c>
      <c r="K508" s="389">
        <v>70</v>
      </c>
      <c r="L508" s="389">
        <v>66</v>
      </c>
      <c r="M508" s="389">
        <v>60</v>
      </c>
      <c r="N508" s="389">
        <v>60</v>
      </c>
      <c r="O508" s="389">
        <v>7</v>
      </c>
      <c r="P508" s="389">
        <v>60</v>
      </c>
      <c r="Q508" s="389">
        <v>320</v>
      </c>
      <c r="R508" s="343">
        <f t="shared" si="63"/>
        <v>19200</v>
      </c>
      <c r="S508" s="344">
        <f t="shared" si="72"/>
        <v>18</v>
      </c>
      <c r="T508" s="345">
        <f t="shared" si="64"/>
        <v>5760</v>
      </c>
      <c r="U508" s="344">
        <f t="shared" si="73"/>
        <v>18</v>
      </c>
      <c r="V508" s="345">
        <f t="shared" si="65"/>
        <v>5760</v>
      </c>
      <c r="W508" s="344">
        <f t="shared" si="74"/>
        <v>18</v>
      </c>
      <c r="X508" s="346">
        <f t="shared" si="66"/>
        <v>5760</v>
      </c>
      <c r="Y508" s="344">
        <f t="shared" si="75"/>
        <v>6</v>
      </c>
      <c r="Z508" s="345">
        <f t="shared" si="67"/>
        <v>1920</v>
      </c>
      <c r="AA508" s="347"/>
    </row>
    <row r="509" spans="1:27" s="348" customFormat="1" ht="18.75">
      <c r="A509" s="334">
        <v>505</v>
      </c>
      <c r="B509" s="350"/>
      <c r="C509" s="288" t="s">
        <v>1388</v>
      </c>
      <c r="D509" s="288"/>
      <c r="E509" s="288"/>
      <c r="F509" s="418"/>
      <c r="G509" s="418">
        <v>1</v>
      </c>
      <c r="H509" s="352"/>
      <c r="I509" s="389" t="s">
        <v>1368</v>
      </c>
      <c r="J509" s="350" t="s">
        <v>225</v>
      </c>
      <c r="K509" s="389">
        <v>45</v>
      </c>
      <c r="L509" s="389">
        <v>0</v>
      </c>
      <c r="M509" s="389">
        <v>0</v>
      </c>
      <c r="N509" s="389">
        <v>60</v>
      </c>
      <c r="O509" s="389">
        <v>18</v>
      </c>
      <c r="P509" s="389">
        <v>60</v>
      </c>
      <c r="Q509" s="389">
        <v>75</v>
      </c>
      <c r="R509" s="343">
        <f t="shared" si="63"/>
        <v>4500</v>
      </c>
      <c r="S509" s="344">
        <f t="shared" si="72"/>
        <v>18</v>
      </c>
      <c r="T509" s="345">
        <f t="shared" si="64"/>
        <v>1350</v>
      </c>
      <c r="U509" s="344">
        <f t="shared" si="73"/>
        <v>18</v>
      </c>
      <c r="V509" s="345">
        <f t="shared" si="65"/>
        <v>1350</v>
      </c>
      <c r="W509" s="344">
        <f t="shared" si="74"/>
        <v>18</v>
      </c>
      <c r="X509" s="346">
        <f t="shared" si="66"/>
        <v>1350</v>
      </c>
      <c r="Y509" s="344">
        <f t="shared" si="75"/>
        <v>6</v>
      </c>
      <c r="Z509" s="345">
        <f t="shared" si="67"/>
        <v>450</v>
      </c>
      <c r="AA509" s="347"/>
    </row>
    <row r="510" spans="1:27" s="348" customFormat="1" ht="18.75">
      <c r="A510" s="349">
        <v>506</v>
      </c>
      <c r="B510" s="350"/>
      <c r="C510" s="288" t="s">
        <v>1389</v>
      </c>
      <c r="D510" s="288"/>
      <c r="E510" s="288"/>
      <c r="F510" s="418"/>
      <c r="G510" s="418">
        <v>1</v>
      </c>
      <c r="H510" s="352"/>
      <c r="I510" s="389" t="s">
        <v>1368</v>
      </c>
      <c r="J510" s="350" t="s">
        <v>293</v>
      </c>
      <c r="K510" s="389">
        <v>40</v>
      </c>
      <c r="L510" s="389">
        <v>29</v>
      </c>
      <c r="M510" s="389">
        <v>40</v>
      </c>
      <c r="N510" s="389">
        <v>60</v>
      </c>
      <c r="O510" s="389">
        <v>10</v>
      </c>
      <c r="P510" s="389">
        <v>50</v>
      </c>
      <c r="Q510" s="389">
        <v>320</v>
      </c>
      <c r="R510" s="343">
        <f t="shared" si="63"/>
        <v>16000</v>
      </c>
      <c r="S510" s="344">
        <f t="shared" si="72"/>
        <v>15</v>
      </c>
      <c r="T510" s="345">
        <f t="shared" si="64"/>
        <v>4800</v>
      </c>
      <c r="U510" s="344">
        <f t="shared" si="73"/>
        <v>15</v>
      </c>
      <c r="V510" s="345">
        <f t="shared" si="65"/>
        <v>4800</v>
      </c>
      <c r="W510" s="344">
        <f t="shared" si="74"/>
        <v>15</v>
      </c>
      <c r="X510" s="346">
        <f t="shared" si="66"/>
        <v>4800</v>
      </c>
      <c r="Y510" s="344">
        <f t="shared" si="75"/>
        <v>5</v>
      </c>
      <c r="Z510" s="345">
        <f t="shared" si="67"/>
        <v>1600</v>
      </c>
      <c r="AA510" s="347"/>
    </row>
    <row r="511" spans="1:27" s="348" customFormat="1" ht="18.75">
      <c r="A511" s="349">
        <v>507</v>
      </c>
      <c r="B511" s="350"/>
      <c r="C511" s="288" t="s">
        <v>1390</v>
      </c>
      <c r="D511" s="288"/>
      <c r="E511" s="288"/>
      <c r="F511" s="418"/>
      <c r="G511" s="418">
        <v>1</v>
      </c>
      <c r="H511" s="352"/>
      <c r="I511" s="389" t="s">
        <v>1368</v>
      </c>
      <c r="J511" s="350" t="s">
        <v>293</v>
      </c>
      <c r="K511" s="389">
        <v>0</v>
      </c>
      <c r="L511" s="389">
        <v>12</v>
      </c>
      <c r="M511" s="389">
        <v>12</v>
      </c>
      <c r="N511" s="389">
        <v>60</v>
      </c>
      <c r="O511" s="389">
        <v>12</v>
      </c>
      <c r="P511" s="389">
        <v>60</v>
      </c>
      <c r="Q511" s="389">
        <v>21</v>
      </c>
      <c r="R511" s="343">
        <f t="shared" si="63"/>
        <v>1260</v>
      </c>
      <c r="S511" s="344">
        <f t="shared" si="72"/>
        <v>18</v>
      </c>
      <c r="T511" s="345">
        <f t="shared" si="64"/>
        <v>378</v>
      </c>
      <c r="U511" s="344">
        <f t="shared" si="73"/>
        <v>18</v>
      </c>
      <c r="V511" s="345">
        <f t="shared" si="65"/>
        <v>378</v>
      </c>
      <c r="W511" s="344">
        <f t="shared" si="74"/>
        <v>18</v>
      </c>
      <c r="X511" s="346">
        <f t="shared" si="66"/>
        <v>378</v>
      </c>
      <c r="Y511" s="344">
        <f t="shared" si="75"/>
        <v>6</v>
      </c>
      <c r="Z511" s="345">
        <f t="shared" si="67"/>
        <v>126</v>
      </c>
      <c r="AA511" s="347"/>
    </row>
    <row r="512" spans="1:27" s="348" customFormat="1" ht="18.75">
      <c r="A512" s="334">
        <v>508</v>
      </c>
      <c r="B512" s="350"/>
      <c r="C512" s="288" t="s">
        <v>1391</v>
      </c>
      <c r="D512" s="288"/>
      <c r="E512" s="288"/>
      <c r="F512" s="418"/>
      <c r="G512" s="418">
        <v>1</v>
      </c>
      <c r="H512" s="352"/>
      <c r="I512" s="389" t="s">
        <v>1386</v>
      </c>
      <c r="J512" s="350" t="s">
        <v>293</v>
      </c>
      <c r="K512" s="389">
        <v>0</v>
      </c>
      <c r="L512" s="389">
        <v>0</v>
      </c>
      <c r="M512" s="389">
        <v>0</v>
      </c>
      <c r="N512" s="389">
        <v>60</v>
      </c>
      <c r="O512" s="389">
        <v>22</v>
      </c>
      <c r="P512" s="389">
        <v>60</v>
      </c>
      <c r="Q512" s="389">
        <v>22</v>
      </c>
      <c r="R512" s="343">
        <f t="shared" si="63"/>
        <v>1320</v>
      </c>
      <c r="S512" s="344">
        <f t="shared" si="72"/>
        <v>18</v>
      </c>
      <c r="T512" s="345">
        <f t="shared" si="64"/>
        <v>396</v>
      </c>
      <c r="U512" s="344">
        <f t="shared" si="73"/>
        <v>18</v>
      </c>
      <c r="V512" s="345">
        <f t="shared" si="65"/>
        <v>396</v>
      </c>
      <c r="W512" s="344">
        <f t="shared" si="74"/>
        <v>18</v>
      </c>
      <c r="X512" s="346">
        <f t="shared" si="66"/>
        <v>396</v>
      </c>
      <c r="Y512" s="344">
        <f t="shared" si="75"/>
        <v>6</v>
      </c>
      <c r="Z512" s="345">
        <f t="shared" si="67"/>
        <v>132</v>
      </c>
      <c r="AA512" s="347"/>
    </row>
    <row r="513" spans="1:28" s="348" customFormat="1" ht="18.75">
      <c r="A513" s="334">
        <v>509</v>
      </c>
      <c r="B513" s="350"/>
      <c r="C513" s="288" t="s">
        <v>1392</v>
      </c>
      <c r="D513" s="288"/>
      <c r="E513" s="288"/>
      <c r="F513" s="418"/>
      <c r="G513" s="418">
        <v>1</v>
      </c>
      <c r="H513" s="352"/>
      <c r="I513" s="389" t="s">
        <v>1368</v>
      </c>
      <c r="J513" s="350" t="s">
        <v>293</v>
      </c>
      <c r="K513" s="389">
        <v>0</v>
      </c>
      <c r="L513" s="389">
        <v>8</v>
      </c>
      <c r="M513" s="389">
        <v>50</v>
      </c>
      <c r="N513" s="389">
        <v>60</v>
      </c>
      <c r="O513" s="389">
        <v>0</v>
      </c>
      <c r="P513" s="389">
        <v>60</v>
      </c>
      <c r="Q513" s="389">
        <v>240</v>
      </c>
      <c r="R513" s="343">
        <f t="shared" si="63"/>
        <v>14400</v>
      </c>
      <c r="S513" s="344">
        <f t="shared" si="72"/>
        <v>18</v>
      </c>
      <c r="T513" s="345">
        <f t="shared" si="64"/>
        <v>4320</v>
      </c>
      <c r="U513" s="344">
        <f t="shared" si="73"/>
        <v>18</v>
      </c>
      <c r="V513" s="345">
        <f t="shared" si="65"/>
        <v>4320</v>
      </c>
      <c r="W513" s="344">
        <f t="shared" si="74"/>
        <v>18</v>
      </c>
      <c r="X513" s="346">
        <f t="shared" si="66"/>
        <v>4320</v>
      </c>
      <c r="Y513" s="344">
        <f t="shared" si="75"/>
        <v>6</v>
      </c>
      <c r="Z513" s="345">
        <f t="shared" si="67"/>
        <v>1440</v>
      </c>
      <c r="AA513" s="347"/>
    </row>
    <row r="514" spans="1:28" s="348" customFormat="1" ht="18.75">
      <c r="A514" s="349">
        <v>510</v>
      </c>
      <c r="B514" s="350"/>
      <c r="C514" s="288" t="s">
        <v>1393</v>
      </c>
      <c r="D514" s="288"/>
      <c r="E514" s="288"/>
      <c r="F514" s="418"/>
      <c r="G514" s="418">
        <v>1</v>
      </c>
      <c r="H514" s="352"/>
      <c r="I514" s="389" t="s">
        <v>1394</v>
      </c>
      <c r="J514" s="350" t="s">
        <v>293</v>
      </c>
      <c r="K514" s="389">
        <v>480</v>
      </c>
      <c r="L514" s="389">
        <v>1154</v>
      </c>
      <c r="M514" s="389">
        <v>2160</v>
      </c>
      <c r="N514" s="389">
        <v>2000</v>
      </c>
      <c r="O514" s="389">
        <v>403</v>
      </c>
      <c r="P514" s="389">
        <v>2000</v>
      </c>
      <c r="Q514" s="389">
        <v>20</v>
      </c>
      <c r="R514" s="343">
        <f t="shared" si="63"/>
        <v>40000</v>
      </c>
      <c r="S514" s="344">
        <f t="shared" si="72"/>
        <v>600</v>
      </c>
      <c r="T514" s="345">
        <f t="shared" si="64"/>
        <v>12000</v>
      </c>
      <c r="U514" s="344">
        <f t="shared" si="73"/>
        <v>600</v>
      </c>
      <c r="V514" s="345">
        <f t="shared" si="65"/>
        <v>12000</v>
      </c>
      <c r="W514" s="344">
        <f t="shared" si="74"/>
        <v>600</v>
      </c>
      <c r="X514" s="346">
        <f t="shared" si="66"/>
        <v>12000</v>
      </c>
      <c r="Y514" s="344">
        <f t="shared" si="75"/>
        <v>200</v>
      </c>
      <c r="Z514" s="345">
        <f t="shared" si="67"/>
        <v>4000</v>
      </c>
      <c r="AA514" s="347"/>
    </row>
    <row r="515" spans="1:28" s="348" customFormat="1" ht="18.75">
      <c r="A515" s="334">
        <v>511</v>
      </c>
      <c r="B515" s="350"/>
      <c r="C515" s="288" t="s">
        <v>1395</v>
      </c>
      <c r="D515" s="288"/>
      <c r="E515" s="288"/>
      <c r="F515" s="418"/>
      <c r="G515" s="418">
        <v>1</v>
      </c>
      <c r="H515" s="352"/>
      <c r="I515" s="389" t="s">
        <v>1394</v>
      </c>
      <c r="J515" s="350" t="s">
        <v>293</v>
      </c>
      <c r="K515" s="389">
        <v>240</v>
      </c>
      <c r="L515" s="389">
        <v>189</v>
      </c>
      <c r="M515" s="389">
        <v>120</v>
      </c>
      <c r="N515" s="389">
        <v>200</v>
      </c>
      <c r="O515" s="389">
        <v>48</v>
      </c>
      <c r="P515" s="389">
        <v>200</v>
      </c>
      <c r="Q515" s="389">
        <v>20</v>
      </c>
      <c r="R515" s="343">
        <f t="shared" si="63"/>
        <v>4000</v>
      </c>
      <c r="S515" s="344">
        <f t="shared" si="72"/>
        <v>60</v>
      </c>
      <c r="T515" s="345">
        <f t="shared" si="64"/>
        <v>1200</v>
      </c>
      <c r="U515" s="344">
        <f t="shared" si="73"/>
        <v>60</v>
      </c>
      <c r="V515" s="345">
        <f t="shared" si="65"/>
        <v>1200</v>
      </c>
      <c r="W515" s="344">
        <f t="shared" si="74"/>
        <v>60</v>
      </c>
      <c r="X515" s="346">
        <f t="shared" si="66"/>
        <v>1200</v>
      </c>
      <c r="Y515" s="344">
        <f t="shared" si="75"/>
        <v>20</v>
      </c>
      <c r="Z515" s="345">
        <f t="shared" si="67"/>
        <v>400</v>
      </c>
      <c r="AA515" s="347"/>
    </row>
    <row r="516" spans="1:28" s="348" customFormat="1" ht="18.75">
      <c r="A516" s="349">
        <v>512</v>
      </c>
      <c r="B516" s="350"/>
      <c r="C516" s="288" t="s">
        <v>1396</v>
      </c>
      <c r="D516" s="288"/>
      <c r="E516" s="288"/>
      <c r="F516" s="418"/>
      <c r="G516" s="418">
        <v>1</v>
      </c>
      <c r="H516" s="352"/>
      <c r="I516" s="389" t="s">
        <v>1397</v>
      </c>
      <c r="J516" s="350" t="s">
        <v>293</v>
      </c>
      <c r="K516" s="389">
        <v>240</v>
      </c>
      <c r="L516" s="389">
        <v>306</v>
      </c>
      <c r="M516" s="389">
        <v>300</v>
      </c>
      <c r="N516" s="389">
        <v>550</v>
      </c>
      <c r="O516" s="389">
        <v>198</v>
      </c>
      <c r="P516" s="389">
        <v>400</v>
      </c>
      <c r="Q516" s="389">
        <v>18</v>
      </c>
      <c r="R516" s="343">
        <f t="shared" si="63"/>
        <v>7200</v>
      </c>
      <c r="S516" s="344">
        <f t="shared" si="72"/>
        <v>120</v>
      </c>
      <c r="T516" s="345">
        <f t="shared" si="64"/>
        <v>2160</v>
      </c>
      <c r="U516" s="344">
        <f t="shared" si="73"/>
        <v>120</v>
      </c>
      <c r="V516" s="345">
        <f t="shared" si="65"/>
        <v>2160</v>
      </c>
      <c r="W516" s="344">
        <f t="shared" si="74"/>
        <v>120</v>
      </c>
      <c r="X516" s="346">
        <f t="shared" si="66"/>
        <v>2160</v>
      </c>
      <c r="Y516" s="344">
        <f t="shared" si="75"/>
        <v>40</v>
      </c>
      <c r="Z516" s="345">
        <f t="shared" si="67"/>
        <v>720</v>
      </c>
      <c r="AA516" s="347"/>
    </row>
    <row r="517" spans="1:28" s="348" customFormat="1" ht="18.75">
      <c r="A517" s="349">
        <v>513</v>
      </c>
      <c r="B517" s="350"/>
      <c r="C517" s="288" t="s">
        <v>1398</v>
      </c>
      <c r="D517" s="288"/>
      <c r="E517" s="288"/>
      <c r="F517" s="418"/>
      <c r="G517" s="418">
        <v>1</v>
      </c>
      <c r="H517" s="352"/>
      <c r="I517" s="389" t="s">
        <v>1399</v>
      </c>
      <c r="J517" s="350" t="s">
        <v>230</v>
      </c>
      <c r="K517" s="389">
        <v>0</v>
      </c>
      <c r="L517" s="389">
        <v>0</v>
      </c>
      <c r="M517" s="389">
        <v>0</v>
      </c>
      <c r="N517" s="389">
        <v>0</v>
      </c>
      <c r="O517" s="389">
        <v>0</v>
      </c>
      <c r="P517" s="389">
        <v>0</v>
      </c>
      <c r="Q517" s="389">
        <v>0</v>
      </c>
      <c r="R517" s="343">
        <f t="shared" si="63"/>
        <v>0</v>
      </c>
      <c r="S517" s="344">
        <f t="shared" si="72"/>
        <v>0</v>
      </c>
      <c r="T517" s="345">
        <f t="shared" si="64"/>
        <v>0</v>
      </c>
      <c r="U517" s="344">
        <f t="shared" si="73"/>
        <v>0</v>
      </c>
      <c r="V517" s="345">
        <f t="shared" si="65"/>
        <v>0</v>
      </c>
      <c r="W517" s="344">
        <f t="shared" si="74"/>
        <v>0</v>
      </c>
      <c r="X517" s="346">
        <f t="shared" si="66"/>
        <v>0</v>
      </c>
      <c r="Y517" s="344">
        <f t="shared" si="75"/>
        <v>0</v>
      </c>
      <c r="Z517" s="345">
        <f t="shared" si="67"/>
        <v>0</v>
      </c>
      <c r="AA517" s="347"/>
    </row>
    <row r="518" spans="1:28" s="348" customFormat="1" ht="18.75">
      <c r="A518" s="334">
        <v>514</v>
      </c>
      <c r="B518" s="350"/>
      <c r="C518" s="288" t="s">
        <v>1400</v>
      </c>
      <c r="D518" s="288"/>
      <c r="E518" s="288"/>
      <c r="F518" s="418"/>
      <c r="G518" s="418">
        <v>1</v>
      </c>
      <c r="H518" s="352"/>
      <c r="I518" s="389" t="s">
        <v>1401</v>
      </c>
      <c r="J518" s="350" t="s">
        <v>290</v>
      </c>
      <c r="K518" s="389">
        <v>690</v>
      </c>
      <c r="L518" s="389">
        <v>1076</v>
      </c>
      <c r="M518" s="389">
        <v>600</v>
      </c>
      <c r="N518" s="389">
        <v>1000</v>
      </c>
      <c r="O518" s="389">
        <v>180</v>
      </c>
      <c r="P518" s="389">
        <v>1000</v>
      </c>
      <c r="Q518" s="389">
        <v>45</v>
      </c>
      <c r="R518" s="343">
        <f t="shared" si="63"/>
        <v>45000</v>
      </c>
      <c r="S518" s="344">
        <f t="shared" si="72"/>
        <v>300</v>
      </c>
      <c r="T518" s="345">
        <f t="shared" si="64"/>
        <v>13500</v>
      </c>
      <c r="U518" s="344">
        <f t="shared" si="73"/>
        <v>300</v>
      </c>
      <c r="V518" s="345">
        <f t="shared" si="65"/>
        <v>13500</v>
      </c>
      <c r="W518" s="344">
        <f t="shared" si="74"/>
        <v>300</v>
      </c>
      <c r="X518" s="346">
        <f t="shared" si="66"/>
        <v>13500</v>
      </c>
      <c r="Y518" s="344">
        <f t="shared" si="75"/>
        <v>100</v>
      </c>
      <c r="Z518" s="345">
        <f t="shared" si="67"/>
        <v>4500</v>
      </c>
      <c r="AA518" s="347"/>
    </row>
    <row r="519" spans="1:28" s="348" customFormat="1" ht="18.75">
      <c r="A519" s="334">
        <v>515</v>
      </c>
      <c r="B519" s="350"/>
      <c r="C519" s="288" t="s">
        <v>1402</v>
      </c>
      <c r="D519" s="288"/>
      <c r="E519" s="288"/>
      <c r="F519" s="418"/>
      <c r="G519" s="418">
        <v>1</v>
      </c>
      <c r="H519" s="352"/>
      <c r="I519" s="389" t="s">
        <v>1401</v>
      </c>
      <c r="J519" s="350" t="s">
        <v>290</v>
      </c>
      <c r="K519" s="389">
        <v>290</v>
      </c>
      <c r="L519" s="389">
        <v>489</v>
      </c>
      <c r="M519" s="389">
        <v>160</v>
      </c>
      <c r="N519" s="389">
        <v>400</v>
      </c>
      <c r="O519" s="389">
        <v>1</v>
      </c>
      <c r="P519" s="389">
        <v>400</v>
      </c>
      <c r="Q519" s="389">
        <v>55</v>
      </c>
      <c r="R519" s="343">
        <f t="shared" si="63"/>
        <v>22000</v>
      </c>
      <c r="S519" s="344">
        <f t="shared" si="72"/>
        <v>120</v>
      </c>
      <c r="T519" s="345">
        <f t="shared" si="64"/>
        <v>6600</v>
      </c>
      <c r="U519" s="344">
        <f t="shared" si="73"/>
        <v>120</v>
      </c>
      <c r="V519" s="345">
        <f t="shared" si="65"/>
        <v>6600</v>
      </c>
      <c r="W519" s="344">
        <f t="shared" si="74"/>
        <v>120</v>
      </c>
      <c r="X519" s="346">
        <f t="shared" si="66"/>
        <v>6600</v>
      </c>
      <c r="Y519" s="344">
        <f t="shared" si="75"/>
        <v>40</v>
      </c>
      <c r="Z519" s="345">
        <f t="shared" si="67"/>
        <v>2200</v>
      </c>
      <c r="AA519" s="347"/>
    </row>
    <row r="520" spans="1:28" s="348" customFormat="1" ht="18.75">
      <c r="A520" s="349">
        <v>516</v>
      </c>
      <c r="B520" s="350"/>
      <c r="C520" s="288" t="s">
        <v>1403</v>
      </c>
      <c r="D520" s="288"/>
      <c r="E520" s="288"/>
      <c r="F520" s="418"/>
      <c r="G520" s="418">
        <v>1</v>
      </c>
      <c r="H520" s="352"/>
      <c r="I520" s="389" t="s">
        <v>1368</v>
      </c>
      <c r="J520" s="350" t="s">
        <v>293</v>
      </c>
      <c r="K520" s="389">
        <v>60</v>
      </c>
      <c r="L520" s="389">
        <v>61</v>
      </c>
      <c r="M520" s="389">
        <v>70</v>
      </c>
      <c r="N520" s="389">
        <v>80</v>
      </c>
      <c r="O520" s="389">
        <v>6</v>
      </c>
      <c r="P520" s="389">
        <v>80</v>
      </c>
      <c r="Q520" s="389">
        <v>75</v>
      </c>
      <c r="R520" s="343">
        <f t="shared" si="63"/>
        <v>6000</v>
      </c>
      <c r="S520" s="344">
        <f t="shared" si="72"/>
        <v>24</v>
      </c>
      <c r="T520" s="345">
        <f t="shared" si="64"/>
        <v>1800</v>
      </c>
      <c r="U520" s="344">
        <f t="shared" si="73"/>
        <v>24</v>
      </c>
      <c r="V520" s="345">
        <f t="shared" si="65"/>
        <v>1800</v>
      </c>
      <c r="W520" s="344">
        <f t="shared" si="74"/>
        <v>24</v>
      </c>
      <c r="X520" s="346">
        <f t="shared" si="66"/>
        <v>1800</v>
      </c>
      <c r="Y520" s="344">
        <f t="shared" si="75"/>
        <v>8</v>
      </c>
      <c r="Z520" s="345">
        <f t="shared" si="67"/>
        <v>600</v>
      </c>
      <c r="AA520" s="347"/>
    </row>
    <row r="521" spans="1:28" s="348" customFormat="1" ht="18.75">
      <c r="A521" s="334">
        <v>517</v>
      </c>
      <c r="B521" s="350"/>
      <c r="C521" s="288" t="s">
        <v>1404</v>
      </c>
      <c r="D521" s="288"/>
      <c r="E521" s="288"/>
      <c r="F521" s="418"/>
      <c r="G521" s="418">
        <v>1</v>
      </c>
      <c r="H521" s="352"/>
      <c r="I521" s="389" t="s">
        <v>1368</v>
      </c>
      <c r="J521" s="350" t="s">
        <v>293</v>
      </c>
      <c r="K521" s="389">
        <v>180</v>
      </c>
      <c r="L521" s="389">
        <v>605</v>
      </c>
      <c r="M521" s="389">
        <v>480</v>
      </c>
      <c r="N521" s="389">
        <v>600</v>
      </c>
      <c r="O521" s="389">
        <v>73</v>
      </c>
      <c r="P521" s="389">
        <v>600</v>
      </c>
      <c r="Q521" s="389">
        <v>75</v>
      </c>
      <c r="R521" s="343">
        <f t="shared" si="63"/>
        <v>45000</v>
      </c>
      <c r="S521" s="344">
        <f t="shared" si="72"/>
        <v>180</v>
      </c>
      <c r="T521" s="345">
        <f t="shared" si="64"/>
        <v>13500</v>
      </c>
      <c r="U521" s="344">
        <f t="shared" si="73"/>
        <v>180</v>
      </c>
      <c r="V521" s="345">
        <f t="shared" si="65"/>
        <v>13500</v>
      </c>
      <c r="W521" s="344">
        <f t="shared" si="74"/>
        <v>180</v>
      </c>
      <c r="X521" s="346">
        <f t="shared" si="66"/>
        <v>13500</v>
      </c>
      <c r="Y521" s="344">
        <f t="shared" si="75"/>
        <v>60</v>
      </c>
      <c r="Z521" s="345">
        <f t="shared" si="67"/>
        <v>4500</v>
      </c>
      <c r="AA521" s="347"/>
    </row>
    <row r="522" spans="1:28" s="348" customFormat="1" ht="18.75">
      <c r="A522" s="349">
        <v>518</v>
      </c>
      <c r="B522" s="350"/>
      <c r="C522" s="288" t="s">
        <v>1405</v>
      </c>
      <c r="D522" s="288"/>
      <c r="E522" s="288"/>
      <c r="F522" s="418"/>
      <c r="G522" s="418">
        <v>1</v>
      </c>
      <c r="H522" s="352"/>
      <c r="I522" s="389" t="s">
        <v>1368</v>
      </c>
      <c r="J522" s="350" t="s">
        <v>293</v>
      </c>
      <c r="K522" s="389">
        <v>40</v>
      </c>
      <c r="L522" s="389">
        <v>38</v>
      </c>
      <c r="M522" s="389">
        <v>20</v>
      </c>
      <c r="N522" s="389">
        <v>50</v>
      </c>
      <c r="O522" s="389">
        <v>9</v>
      </c>
      <c r="P522" s="389">
        <v>50</v>
      </c>
      <c r="Q522" s="389">
        <v>320</v>
      </c>
      <c r="R522" s="343">
        <f t="shared" ref="R522:R526" si="76">P522*Q522</f>
        <v>16000</v>
      </c>
      <c r="S522" s="344">
        <f t="shared" si="72"/>
        <v>15</v>
      </c>
      <c r="T522" s="345">
        <f t="shared" si="64"/>
        <v>4800</v>
      </c>
      <c r="U522" s="344">
        <f t="shared" si="73"/>
        <v>15</v>
      </c>
      <c r="V522" s="345">
        <f t="shared" si="65"/>
        <v>4800</v>
      </c>
      <c r="W522" s="344">
        <f t="shared" si="74"/>
        <v>15</v>
      </c>
      <c r="X522" s="346">
        <f t="shared" si="66"/>
        <v>4800</v>
      </c>
      <c r="Y522" s="344">
        <f t="shared" si="75"/>
        <v>5</v>
      </c>
      <c r="Z522" s="345">
        <f t="shared" si="67"/>
        <v>1600</v>
      </c>
      <c r="AA522" s="347"/>
    </row>
    <row r="523" spans="1:28" s="348" customFormat="1" ht="18.75">
      <c r="A523" s="349">
        <v>519</v>
      </c>
      <c r="B523" s="350"/>
      <c r="C523" s="288" t="s">
        <v>1406</v>
      </c>
      <c r="D523" s="288"/>
      <c r="E523" s="288"/>
      <c r="F523" s="418"/>
      <c r="G523" s="418">
        <v>1</v>
      </c>
      <c r="H523" s="352"/>
      <c r="I523" s="389" t="s">
        <v>1407</v>
      </c>
      <c r="J523" s="350" t="s">
        <v>293</v>
      </c>
      <c r="K523" s="389">
        <v>60</v>
      </c>
      <c r="L523" s="389">
        <v>18</v>
      </c>
      <c r="M523" s="389">
        <v>18</v>
      </c>
      <c r="N523" s="389">
        <v>60</v>
      </c>
      <c r="O523" s="389">
        <v>0</v>
      </c>
      <c r="P523" s="389">
        <v>60</v>
      </c>
      <c r="Q523" s="389">
        <v>45</v>
      </c>
      <c r="R523" s="343">
        <f t="shared" si="76"/>
        <v>2700</v>
      </c>
      <c r="S523" s="344">
        <f t="shared" si="72"/>
        <v>18</v>
      </c>
      <c r="T523" s="345">
        <f t="shared" si="64"/>
        <v>810</v>
      </c>
      <c r="U523" s="344">
        <f t="shared" si="73"/>
        <v>18</v>
      </c>
      <c r="V523" s="345">
        <f t="shared" si="65"/>
        <v>810</v>
      </c>
      <c r="W523" s="344">
        <f t="shared" si="74"/>
        <v>18</v>
      </c>
      <c r="X523" s="346">
        <f t="shared" si="66"/>
        <v>810</v>
      </c>
      <c r="Y523" s="344">
        <f t="shared" si="75"/>
        <v>6</v>
      </c>
      <c r="Z523" s="345">
        <f t="shared" si="67"/>
        <v>270</v>
      </c>
      <c r="AA523" s="347"/>
    </row>
    <row r="524" spans="1:28" s="348" customFormat="1" ht="18.75">
      <c r="A524" s="334">
        <v>520</v>
      </c>
      <c r="B524" s="350"/>
      <c r="C524" s="288" t="s">
        <v>1408</v>
      </c>
      <c r="D524" s="288"/>
      <c r="E524" s="288"/>
      <c r="F524" s="418"/>
      <c r="G524" s="418">
        <v>1</v>
      </c>
      <c r="H524" s="352"/>
      <c r="I524" s="389" t="s">
        <v>1407</v>
      </c>
      <c r="J524" s="350" t="s">
        <v>293</v>
      </c>
      <c r="K524" s="389">
        <v>60</v>
      </c>
      <c r="L524" s="389">
        <v>6</v>
      </c>
      <c r="M524" s="389">
        <v>6</v>
      </c>
      <c r="N524" s="389">
        <v>60</v>
      </c>
      <c r="O524" s="389">
        <v>6</v>
      </c>
      <c r="P524" s="389">
        <v>60</v>
      </c>
      <c r="Q524" s="389">
        <v>35</v>
      </c>
      <c r="R524" s="343">
        <f t="shared" si="76"/>
        <v>2100</v>
      </c>
      <c r="S524" s="344">
        <f t="shared" si="72"/>
        <v>18</v>
      </c>
      <c r="T524" s="345">
        <f t="shared" si="64"/>
        <v>630</v>
      </c>
      <c r="U524" s="344">
        <f t="shared" si="73"/>
        <v>18</v>
      </c>
      <c r="V524" s="345">
        <f t="shared" si="65"/>
        <v>630</v>
      </c>
      <c r="W524" s="344">
        <f t="shared" si="74"/>
        <v>18</v>
      </c>
      <c r="X524" s="346">
        <f t="shared" si="66"/>
        <v>630</v>
      </c>
      <c r="Y524" s="344">
        <f t="shared" si="75"/>
        <v>6</v>
      </c>
      <c r="Z524" s="345">
        <f t="shared" si="67"/>
        <v>210</v>
      </c>
      <c r="AA524" s="347"/>
    </row>
    <row r="525" spans="1:28" s="348" customFormat="1" ht="18.75">
      <c r="A525" s="334">
        <v>521</v>
      </c>
      <c r="B525" s="350"/>
      <c r="C525" s="288" t="s">
        <v>1409</v>
      </c>
      <c r="D525" s="288"/>
      <c r="E525" s="288"/>
      <c r="F525" s="418"/>
      <c r="G525" s="418">
        <v>1</v>
      </c>
      <c r="H525" s="352"/>
      <c r="I525" s="389" t="s">
        <v>1368</v>
      </c>
      <c r="J525" s="350" t="s">
        <v>293</v>
      </c>
      <c r="K525" s="389">
        <v>60</v>
      </c>
      <c r="L525" s="389">
        <v>58</v>
      </c>
      <c r="M525" s="389">
        <v>60</v>
      </c>
      <c r="N525" s="389">
        <v>60</v>
      </c>
      <c r="O525" s="389">
        <v>4</v>
      </c>
      <c r="P525" s="389">
        <v>60</v>
      </c>
      <c r="Q525" s="389">
        <v>75</v>
      </c>
      <c r="R525" s="343">
        <f t="shared" si="76"/>
        <v>4500</v>
      </c>
      <c r="S525" s="344">
        <f t="shared" si="72"/>
        <v>18</v>
      </c>
      <c r="T525" s="345">
        <f>S525*Q525</f>
        <v>1350</v>
      </c>
      <c r="U525" s="344">
        <f t="shared" si="73"/>
        <v>18</v>
      </c>
      <c r="V525" s="345">
        <f>U525*Q525</f>
        <v>1350</v>
      </c>
      <c r="W525" s="344">
        <f t="shared" si="74"/>
        <v>18</v>
      </c>
      <c r="X525" s="346">
        <f>W525*Q525</f>
        <v>1350</v>
      </c>
      <c r="Y525" s="344">
        <f t="shared" si="75"/>
        <v>6</v>
      </c>
      <c r="Z525" s="345">
        <f>Y525*Q525</f>
        <v>450</v>
      </c>
      <c r="AA525" s="347"/>
    </row>
    <row r="526" spans="1:28" s="348" customFormat="1" ht="18.75">
      <c r="A526" s="349">
        <v>522</v>
      </c>
      <c r="B526" s="350"/>
      <c r="C526" s="288" t="s">
        <v>1410</v>
      </c>
      <c r="D526" s="288"/>
      <c r="E526" s="288"/>
      <c r="F526" s="418"/>
      <c r="G526" s="418">
        <v>1</v>
      </c>
      <c r="H526" s="352"/>
      <c r="I526" s="389" t="s">
        <v>1411</v>
      </c>
      <c r="J526" s="350" t="s">
        <v>290</v>
      </c>
      <c r="K526" s="389">
        <v>20</v>
      </c>
      <c r="L526" s="389">
        <v>12</v>
      </c>
      <c r="M526" s="389">
        <v>60</v>
      </c>
      <c r="N526" s="389">
        <v>20</v>
      </c>
      <c r="O526" s="389">
        <v>0</v>
      </c>
      <c r="P526" s="389">
        <v>20</v>
      </c>
      <c r="Q526" s="389">
        <v>480</v>
      </c>
      <c r="R526" s="343">
        <f t="shared" si="76"/>
        <v>9600</v>
      </c>
      <c r="S526" s="344">
        <f t="shared" si="72"/>
        <v>6</v>
      </c>
      <c r="T526" s="345">
        <f>S526*Q526</f>
        <v>2880</v>
      </c>
      <c r="U526" s="344">
        <f t="shared" si="73"/>
        <v>6</v>
      </c>
      <c r="V526" s="345">
        <f>U526*Q526</f>
        <v>2880</v>
      </c>
      <c r="W526" s="344">
        <f t="shared" si="74"/>
        <v>6</v>
      </c>
      <c r="X526" s="346">
        <f>W526*Q526</f>
        <v>2880</v>
      </c>
      <c r="Y526" s="344">
        <f t="shared" si="75"/>
        <v>2</v>
      </c>
      <c r="Z526" s="345">
        <f>Y526*Q526</f>
        <v>960</v>
      </c>
      <c r="AA526" s="347"/>
    </row>
    <row r="527" spans="1:28" s="348" customFormat="1" ht="18.75">
      <c r="A527" s="421"/>
      <c r="B527" s="362"/>
      <c r="C527" s="422"/>
      <c r="D527" s="422"/>
      <c r="E527" s="422"/>
      <c r="F527" s="423"/>
      <c r="G527" s="423"/>
      <c r="H527" s="424"/>
      <c r="I527" s="374"/>
      <c r="J527" s="362"/>
      <c r="K527" s="374"/>
      <c r="L527" s="374"/>
      <c r="M527" s="374"/>
      <c r="N527" s="374"/>
      <c r="O527" s="374"/>
      <c r="P527" s="374"/>
      <c r="Q527" s="374"/>
      <c r="R527" s="425"/>
      <c r="S527" s="426"/>
      <c r="T527" s="427"/>
      <c r="U527" s="426"/>
      <c r="V527" s="427"/>
      <c r="W527" s="426"/>
      <c r="X527" s="428"/>
      <c r="Y527" s="426"/>
      <c r="Z527" s="427"/>
      <c r="AA527" s="429"/>
    </row>
    <row r="528" spans="1:28">
      <c r="B528" s="430"/>
      <c r="C528" s="431"/>
      <c r="D528" s="431"/>
      <c r="E528" s="431"/>
      <c r="F528" s="429"/>
      <c r="G528" s="429"/>
      <c r="H528" s="424"/>
      <c r="I528" s="432"/>
      <c r="J528" s="433"/>
      <c r="K528" s="434"/>
      <c r="L528" s="434"/>
      <c r="M528" s="434"/>
      <c r="N528" s="434"/>
      <c r="O528" s="434"/>
      <c r="P528" s="434"/>
      <c r="Q528" s="426"/>
      <c r="R528" s="428"/>
      <c r="S528" s="435"/>
      <c r="T528" s="427"/>
      <c r="U528" s="436"/>
      <c r="V528" s="427"/>
      <c r="W528" s="436"/>
      <c r="X528" s="428"/>
      <c r="Y528" s="437"/>
      <c r="Z528" s="427"/>
      <c r="AA528" s="429"/>
      <c r="AB528" s="438"/>
    </row>
    <row r="529" spans="1:28" s="348" customFormat="1" ht="18.75">
      <c r="A529" s="334">
        <v>523</v>
      </c>
      <c r="B529" s="350"/>
      <c r="C529" s="288" t="s">
        <v>1412</v>
      </c>
      <c r="D529" s="288"/>
      <c r="E529" s="288"/>
      <c r="F529" s="418"/>
      <c r="G529" s="418">
        <v>1</v>
      </c>
      <c r="H529" s="352"/>
      <c r="I529" s="389" t="s">
        <v>1413</v>
      </c>
      <c r="J529" s="350" t="s">
        <v>290</v>
      </c>
      <c r="K529" s="389">
        <v>145</v>
      </c>
      <c r="L529" s="389">
        <v>195</v>
      </c>
      <c r="M529" s="389">
        <v>165</v>
      </c>
      <c r="N529" s="389">
        <v>200</v>
      </c>
      <c r="O529" s="389">
        <v>40</v>
      </c>
      <c r="P529" s="389">
        <v>200</v>
      </c>
      <c r="Q529" s="389">
        <v>130</v>
      </c>
      <c r="R529" s="343">
        <f>P529*Q529</f>
        <v>26000</v>
      </c>
      <c r="S529" s="344">
        <f>P529*0.3</f>
        <v>60</v>
      </c>
      <c r="T529" s="345">
        <f>S529*Q529</f>
        <v>7800</v>
      </c>
      <c r="U529" s="344">
        <f>P529*0.3</f>
        <v>60</v>
      </c>
      <c r="V529" s="345">
        <f>U529*Q529</f>
        <v>7800</v>
      </c>
      <c r="W529" s="344">
        <f>P529*0.3</f>
        <v>60</v>
      </c>
      <c r="X529" s="346">
        <f>W529*Q529</f>
        <v>7800</v>
      </c>
      <c r="Y529" s="344">
        <f>P529*0.1</f>
        <v>20</v>
      </c>
      <c r="Z529" s="345">
        <f>Y529*Q529</f>
        <v>2600</v>
      </c>
      <c r="AA529" s="347"/>
    </row>
    <row r="530" spans="1:28">
      <c r="B530" s="439"/>
      <c r="C530" s="440" t="s">
        <v>1414</v>
      </c>
      <c r="D530" s="440"/>
      <c r="E530" s="440"/>
      <c r="F530" s="441"/>
      <c r="G530" s="441"/>
      <c r="H530" s="442"/>
      <c r="I530" s="443"/>
      <c r="J530" s="444"/>
      <c r="K530" s="445"/>
      <c r="L530" s="445"/>
      <c r="M530" s="445"/>
      <c r="N530" s="445"/>
      <c r="O530" s="445"/>
      <c r="P530" s="445"/>
      <c r="Q530" s="446"/>
      <c r="R530" s="447"/>
      <c r="S530" s="448"/>
      <c r="T530" s="449"/>
      <c r="U530" s="450"/>
      <c r="V530" s="449"/>
      <c r="W530" s="450"/>
      <c r="X530" s="447"/>
      <c r="Y530" s="451"/>
      <c r="Z530" s="449"/>
      <c r="AA530" s="441"/>
      <c r="AB530" s="438"/>
    </row>
    <row r="531" spans="1:28">
      <c r="B531" s="439"/>
      <c r="C531" s="452" t="s">
        <v>1415</v>
      </c>
      <c r="D531" s="452"/>
      <c r="E531" s="452"/>
      <c r="F531" s="637"/>
      <c r="G531" s="637"/>
      <c r="H531" s="637"/>
      <c r="I531" s="637"/>
      <c r="J531" s="453"/>
      <c r="Q531" s="454"/>
      <c r="R531" s="455"/>
      <c r="S531" s="454" t="s">
        <v>1416</v>
      </c>
      <c r="T531" s="456">
        <v>51</v>
      </c>
      <c r="U531" s="456"/>
      <c r="V531" s="456">
        <f>V490-V530</f>
        <v>210</v>
      </c>
      <c r="W531" s="456"/>
      <c r="X531" s="457">
        <f>X490-X530</f>
        <v>210</v>
      </c>
      <c r="Y531" s="456"/>
      <c r="Z531" s="456">
        <f>Z490-Z530</f>
        <v>70</v>
      </c>
      <c r="AA531" s="458"/>
    </row>
    <row r="532" spans="1:28" s="459" customFormat="1">
      <c r="B532" s="460"/>
      <c r="C532" s="461" t="s">
        <v>1417</v>
      </c>
      <c r="D532" s="461"/>
      <c r="E532" s="461"/>
      <c r="F532" s="638">
        <f>F540-F533-F534-F537-F536</f>
        <v>32654794.030522086</v>
      </c>
      <c r="G532" s="638"/>
      <c r="H532" s="636"/>
      <c r="I532" s="636"/>
      <c r="J532" s="453" t="s">
        <v>196</v>
      </c>
      <c r="K532" s="462"/>
      <c r="L532" s="462"/>
      <c r="M532" s="462"/>
      <c r="N532" s="462"/>
      <c r="O532" s="462"/>
      <c r="P532" s="462"/>
      <c r="Q532" s="463"/>
      <c r="R532" s="464"/>
      <c r="S532" s="462"/>
      <c r="T532" s="463"/>
      <c r="U532" s="462"/>
      <c r="V532" s="463"/>
      <c r="W532" s="462"/>
      <c r="X532" s="464"/>
      <c r="Y532" s="462"/>
      <c r="Z532" s="463"/>
      <c r="AA532" s="465"/>
    </row>
    <row r="533" spans="1:28" s="466" customFormat="1">
      <c r="B533" s="467"/>
      <c r="C533" s="461" t="s">
        <v>1418</v>
      </c>
      <c r="D533" s="461"/>
      <c r="E533" s="461"/>
      <c r="F533" s="637">
        <f>R11+R12+R44+R45+R46+R50+R56+R63+R145+R152+R153+R154+R155+R156+R163+R164+R165+R166+R175+R196+R209+R215+R228+R230+R242+R247+R248+R249+R259+R260+R265+R270+R290+R306+R307+R337+R338+R339+R379+R380+R383+R384+R385+R399+R415+R416+R417+R418+R460+R461+R462+R463</f>
        <v>11233208.543584879</v>
      </c>
      <c r="G533" s="637"/>
      <c r="H533" s="637"/>
      <c r="I533" s="637"/>
      <c r="J533" s="453" t="s">
        <v>196</v>
      </c>
      <c r="K533" s="468"/>
      <c r="L533" s="468"/>
      <c r="M533" s="468"/>
      <c r="N533" s="468"/>
      <c r="O533" s="468"/>
      <c r="P533" s="468"/>
      <c r="Q533" s="469"/>
      <c r="R533" s="470"/>
      <c r="S533" s="468"/>
      <c r="T533" s="469"/>
      <c r="U533" s="468"/>
      <c r="V533" s="469"/>
      <c r="W533" s="468"/>
      <c r="X533" s="470"/>
      <c r="Y533" s="468"/>
      <c r="Z533" s="469"/>
      <c r="AA533" s="471"/>
    </row>
    <row r="534" spans="1:28" s="459" customFormat="1">
      <c r="B534" s="460"/>
      <c r="C534" s="452" t="s">
        <v>1419</v>
      </c>
      <c r="D534" s="452"/>
      <c r="E534" s="452"/>
      <c r="F534" s="637">
        <f>R10+R14+R36+R64+R80+R91+R119+R131+R144+R174+R202+R213+R272+R289+R291+R309+R331+R335+R350+R371+R387+R406+R427+R446</f>
        <v>1356612.647161572</v>
      </c>
      <c r="G534" s="637"/>
      <c r="H534" s="634"/>
      <c r="I534" s="634"/>
      <c r="J534" s="453" t="s">
        <v>196</v>
      </c>
      <c r="K534" s="462"/>
      <c r="L534" s="462"/>
      <c r="M534" s="462"/>
      <c r="N534" s="462"/>
      <c r="O534" s="462"/>
      <c r="P534" s="462"/>
      <c r="Q534" s="464"/>
      <c r="R534" s="472"/>
      <c r="S534" s="462"/>
      <c r="T534" s="463"/>
      <c r="U534" s="462"/>
      <c r="V534" s="463"/>
      <c r="W534" s="462"/>
      <c r="X534" s="464"/>
      <c r="Y534" s="462"/>
      <c r="Z534" s="463"/>
    </row>
    <row r="535" spans="1:28" s="459" customFormat="1">
      <c r="B535" s="460"/>
      <c r="C535" s="453" t="s">
        <v>1420</v>
      </c>
      <c r="D535" s="453"/>
      <c r="E535" s="453"/>
      <c r="F535" s="638">
        <f>F532+F534</f>
        <v>34011406.677683659</v>
      </c>
      <c r="G535" s="638"/>
      <c r="H535" s="636"/>
      <c r="I535" s="636"/>
      <c r="J535" s="453" t="s">
        <v>196</v>
      </c>
      <c r="K535" s="462"/>
      <c r="L535" s="462"/>
      <c r="M535" s="462"/>
      <c r="N535" s="462"/>
      <c r="O535" s="462"/>
      <c r="P535" s="462"/>
      <c r="Q535" s="463"/>
      <c r="R535" s="464"/>
      <c r="S535" s="462"/>
      <c r="T535" s="463"/>
      <c r="U535" s="462"/>
      <c r="V535" s="463"/>
      <c r="W535" s="462"/>
      <c r="X535" s="464"/>
      <c r="Y535" s="462"/>
      <c r="Z535" s="463"/>
    </row>
    <row r="536" spans="1:28" s="459" customFormat="1">
      <c r="B536" s="460"/>
      <c r="C536" s="452" t="s">
        <v>1421</v>
      </c>
      <c r="D536" s="452"/>
      <c r="E536" s="452"/>
      <c r="F536" s="633">
        <f>SUM(R466:R491)</f>
        <v>766867.20431578951</v>
      </c>
      <c r="G536" s="634"/>
      <c r="H536" s="634"/>
      <c r="I536" s="634"/>
      <c r="J536" s="453" t="s">
        <v>196</v>
      </c>
      <c r="K536" s="462"/>
      <c r="L536" s="462"/>
      <c r="M536" s="462"/>
      <c r="N536" s="462"/>
      <c r="O536" s="462"/>
      <c r="P536" s="462"/>
      <c r="Q536" s="463"/>
      <c r="R536" s="464"/>
      <c r="S536" s="462"/>
      <c r="T536" s="463"/>
      <c r="U536" s="462"/>
      <c r="V536" s="463"/>
      <c r="W536" s="462"/>
      <c r="X536" s="464"/>
      <c r="Y536" s="462"/>
      <c r="Z536" s="463"/>
    </row>
    <row r="537" spans="1:28" s="459" customFormat="1">
      <c r="B537" s="460"/>
      <c r="C537" s="452" t="s">
        <v>1422</v>
      </c>
      <c r="D537" s="452"/>
      <c r="E537" s="452"/>
      <c r="F537" s="633">
        <f>SUM(R492:R529)</f>
        <v>636380</v>
      </c>
      <c r="G537" s="633"/>
      <c r="H537" s="633"/>
      <c r="I537" s="633"/>
      <c r="J537" s="453" t="s">
        <v>196</v>
      </c>
      <c r="K537" s="462"/>
      <c r="L537" s="462"/>
      <c r="M537" s="462"/>
      <c r="N537" s="462"/>
      <c r="O537" s="462"/>
      <c r="P537" s="462"/>
      <c r="Q537" s="463"/>
      <c r="R537" s="473"/>
      <c r="S537" s="462"/>
      <c r="T537" s="463"/>
      <c r="U537" s="462"/>
      <c r="V537" s="463"/>
      <c r="W537" s="462"/>
      <c r="X537" s="464"/>
      <c r="Y537" s="462"/>
      <c r="Z537" s="463"/>
    </row>
    <row r="538" spans="1:28" s="459" customFormat="1">
      <c r="B538" s="460"/>
      <c r="C538" s="452" t="s">
        <v>1423</v>
      </c>
      <c r="D538" s="452"/>
      <c r="E538" s="452"/>
      <c r="F538" s="638">
        <f>F532+F534+F536+F537</f>
        <v>35414653.881999448</v>
      </c>
      <c r="G538" s="636"/>
      <c r="H538" s="636"/>
      <c r="I538" s="636"/>
      <c r="J538" s="453" t="s">
        <v>196</v>
      </c>
      <c r="K538" s="462"/>
      <c r="L538" s="462"/>
      <c r="M538" s="462"/>
      <c r="N538" s="462"/>
      <c r="O538" s="462"/>
      <c r="P538" s="462"/>
      <c r="Q538" s="463"/>
      <c r="R538" s="474"/>
      <c r="S538" s="462"/>
      <c r="T538" s="463"/>
      <c r="U538" s="462"/>
      <c r="V538" s="463"/>
      <c r="W538" s="462"/>
      <c r="X538" s="464"/>
      <c r="Y538" s="462"/>
      <c r="Z538" s="463"/>
    </row>
    <row r="539" spans="1:28">
      <c r="C539" s="475" t="s">
        <v>1424</v>
      </c>
      <c r="D539" s="452"/>
      <c r="E539" s="452"/>
      <c r="F539" s="633">
        <f>R11+R51+R53+R54+R78+R103+R108+R168+R194+R227+R252+R253+R292+R392+R416</f>
        <v>2131949.4689718946</v>
      </c>
      <c r="G539" s="634"/>
      <c r="H539" s="634"/>
      <c r="I539" s="634"/>
      <c r="J539" s="453" t="s">
        <v>196</v>
      </c>
    </row>
    <row r="540" spans="1:28" s="459" customFormat="1">
      <c r="B540" s="460"/>
      <c r="C540" s="453" t="s">
        <v>1425</v>
      </c>
      <c r="D540" s="453"/>
      <c r="E540" s="453"/>
      <c r="F540" s="635">
        <f>SUM(R5:R529)</f>
        <v>46647862.425584331</v>
      </c>
      <c r="G540" s="636"/>
      <c r="H540" s="636"/>
      <c r="I540" s="636"/>
      <c r="J540" s="453" t="s">
        <v>196</v>
      </c>
      <c r="K540" s="462"/>
      <c r="L540" s="462"/>
      <c r="M540" s="462"/>
      <c r="N540" s="462"/>
      <c r="O540" s="462"/>
      <c r="P540" s="462"/>
      <c r="Q540" s="463"/>
      <c r="R540" s="464"/>
      <c r="S540" s="462"/>
      <c r="T540" s="463"/>
      <c r="U540" s="462"/>
      <c r="V540" s="463"/>
      <c r="W540" s="462"/>
      <c r="X540" s="464"/>
      <c r="Y540" s="462"/>
      <c r="Z540" s="463"/>
    </row>
    <row r="541" spans="1:28">
      <c r="C541" s="478"/>
      <c r="D541" s="478"/>
      <c r="E541" s="478"/>
    </row>
    <row r="542" spans="1:28">
      <c r="C542" s="478"/>
      <c r="D542" s="478"/>
      <c r="E542" s="478"/>
    </row>
  </sheetData>
  <autoFilter ref="G1:G542"/>
  <mergeCells count="24">
    <mergeCell ref="F532:I532"/>
    <mergeCell ref="A1:AA1"/>
    <mergeCell ref="A3:A4"/>
    <mergeCell ref="B3:B4"/>
    <mergeCell ref="C3:C4"/>
    <mergeCell ref="F3:F4"/>
    <mergeCell ref="G3:G4"/>
    <mergeCell ref="H3:H4"/>
    <mergeCell ref="I3:I4"/>
    <mergeCell ref="J3:J4"/>
    <mergeCell ref="K3:M3"/>
    <mergeCell ref="S3:T3"/>
    <mergeCell ref="U3:V3"/>
    <mergeCell ref="W3:X3"/>
    <mergeCell ref="Y3:Z3"/>
    <mergeCell ref="F531:I531"/>
    <mergeCell ref="F539:I539"/>
    <mergeCell ref="F540:I540"/>
    <mergeCell ref="F533:I533"/>
    <mergeCell ref="F534:I534"/>
    <mergeCell ref="F535:I535"/>
    <mergeCell ref="F536:I536"/>
    <mergeCell ref="F537:I537"/>
    <mergeCell ref="F538:I538"/>
  </mergeCells>
  <pageMargins left="0.51181102362204722" right="0.11811023622047245" top="0.55118110236220474" bottom="1.3385826771653544" header="0.31496062992125984" footer="0.31496062992125984"/>
  <pageSetup paperSize="5" orientation="landscape" r:id="rId1"/>
  <headerFooter alignWithMargins="0">
    <oddFooter>&amp;L&amp;"TH SarabunPSK,ธรรมดา"&amp;14(นางวิภานันท์ ทันวัน)       เจ้าหน้าที่&amp;C&amp;"TH SarabunPSK,ธรรมดา"&amp;14(นายนพพร สุทธิพันธ์)หัวหน้าเจ้าหน้าที่  &amp;R&amp;"AngsanaUPC,ธรรมดา"&amp;10หน้า &amp;P  จาก  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IV518"/>
  <sheetViews>
    <sheetView tabSelected="1" view="pageLayout" zoomScale="110" zoomScaleNormal="90" zoomScalePageLayoutView="110" workbookViewId="0">
      <selection activeCell="J10" sqref="J10"/>
    </sheetView>
  </sheetViews>
  <sheetFormatPr defaultRowHeight="24"/>
  <cols>
    <col min="1" max="1" width="4.125" style="480" customWidth="1"/>
    <col min="2" max="2" width="20.75" style="490" customWidth="1"/>
    <col min="3" max="3" width="6.5" style="480" customWidth="1"/>
    <col min="4" max="4" width="5.125" style="533" customWidth="1"/>
    <col min="5" max="5" width="6.25" style="534" customWidth="1"/>
    <col min="6" max="6" width="6.125" style="534" customWidth="1"/>
    <col min="7" max="7" width="7" style="535" customWidth="1"/>
    <col min="8" max="8" width="8.75" style="536" bestFit="1" customWidth="1"/>
    <col min="9" max="9" width="6.125" style="534" customWidth="1"/>
    <col min="10" max="10" width="8.125" style="534" customWidth="1"/>
    <col min="11" max="11" width="8.875" style="537" customWidth="1"/>
    <col min="12" max="12" width="8.5" style="537" customWidth="1"/>
    <col min="13" max="13" width="8.625" style="537" customWidth="1"/>
    <col min="14" max="14" width="6.625" style="537" customWidth="1"/>
    <col min="15" max="15" width="11.625" style="538" customWidth="1"/>
    <col min="16" max="16" width="11.875" style="490" customWidth="1"/>
    <col min="17" max="256" width="9" style="490"/>
    <col min="257" max="257" width="4.125" style="490" customWidth="1"/>
    <col min="258" max="258" width="20.75" style="490" customWidth="1"/>
    <col min="259" max="259" width="6.5" style="490" customWidth="1"/>
    <col min="260" max="260" width="5.125" style="490" customWidth="1"/>
    <col min="261" max="261" width="6.25" style="490" customWidth="1"/>
    <col min="262" max="262" width="6.125" style="490" customWidth="1"/>
    <col min="263" max="263" width="7" style="490" customWidth="1"/>
    <col min="264" max="264" width="8.75" style="490" bestFit="1" customWidth="1"/>
    <col min="265" max="265" width="6.125" style="490" customWidth="1"/>
    <col min="266" max="266" width="8.125" style="490" customWidth="1"/>
    <col min="267" max="267" width="8.875" style="490" customWidth="1"/>
    <col min="268" max="268" width="8.5" style="490" customWidth="1"/>
    <col min="269" max="269" width="8.625" style="490" customWidth="1"/>
    <col min="270" max="270" width="6.625" style="490" customWidth="1"/>
    <col min="271" max="271" width="11.625" style="490" customWidth="1"/>
    <col min="272" max="272" width="11.875" style="490" customWidth="1"/>
    <col min="273" max="512" width="9" style="490"/>
    <col min="513" max="513" width="4.125" style="490" customWidth="1"/>
    <col min="514" max="514" width="20.75" style="490" customWidth="1"/>
    <col min="515" max="515" width="6.5" style="490" customWidth="1"/>
    <col min="516" max="516" width="5.125" style="490" customWidth="1"/>
    <col min="517" max="517" width="6.25" style="490" customWidth="1"/>
    <col min="518" max="518" width="6.125" style="490" customWidth="1"/>
    <col min="519" max="519" width="7" style="490" customWidth="1"/>
    <col min="520" max="520" width="8.75" style="490" bestFit="1" customWidth="1"/>
    <col min="521" max="521" width="6.125" style="490" customWidth="1"/>
    <col min="522" max="522" width="8.125" style="490" customWidth="1"/>
    <col min="523" max="523" width="8.875" style="490" customWidth="1"/>
    <col min="524" max="524" width="8.5" style="490" customWidth="1"/>
    <col min="525" max="525" width="8.625" style="490" customWidth="1"/>
    <col min="526" max="526" width="6.625" style="490" customWidth="1"/>
    <col min="527" max="527" width="11.625" style="490" customWidth="1"/>
    <col min="528" max="528" width="11.875" style="490" customWidth="1"/>
    <col min="529" max="768" width="9" style="490"/>
    <col min="769" max="769" width="4.125" style="490" customWidth="1"/>
    <col min="770" max="770" width="20.75" style="490" customWidth="1"/>
    <col min="771" max="771" width="6.5" style="490" customWidth="1"/>
    <col min="772" max="772" width="5.125" style="490" customWidth="1"/>
    <col min="773" max="773" width="6.25" style="490" customWidth="1"/>
    <col min="774" max="774" width="6.125" style="490" customWidth="1"/>
    <col min="775" max="775" width="7" style="490" customWidth="1"/>
    <col min="776" max="776" width="8.75" style="490" bestFit="1" customWidth="1"/>
    <col min="777" max="777" width="6.125" style="490" customWidth="1"/>
    <col min="778" max="778" width="8.125" style="490" customWidth="1"/>
    <col min="779" max="779" width="8.875" style="490" customWidth="1"/>
    <col min="780" max="780" width="8.5" style="490" customWidth="1"/>
    <col min="781" max="781" width="8.625" style="490" customWidth="1"/>
    <col min="782" max="782" width="6.625" style="490" customWidth="1"/>
    <col min="783" max="783" width="11.625" style="490" customWidth="1"/>
    <col min="784" max="784" width="11.875" style="490" customWidth="1"/>
    <col min="785" max="1024" width="9" style="490"/>
    <col min="1025" max="1025" width="4.125" style="490" customWidth="1"/>
    <col min="1026" max="1026" width="20.75" style="490" customWidth="1"/>
    <col min="1027" max="1027" width="6.5" style="490" customWidth="1"/>
    <col min="1028" max="1028" width="5.125" style="490" customWidth="1"/>
    <col min="1029" max="1029" width="6.25" style="490" customWidth="1"/>
    <col min="1030" max="1030" width="6.125" style="490" customWidth="1"/>
    <col min="1031" max="1031" width="7" style="490" customWidth="1"/>
    <col min="1032" max="1032" width="8.75" style="490" bestFit="1" customWidth="1"/>
    <col min="1033" max="1033" width="6.125" style="490" customWidth="1"/>
    <col min="1034" max="1034" width="8.125" style="490" customWidth="1"/>
    <col min="1035" max="1035" width="8.875" style="490" customWidth="1"/>
    <col min="1036" max="1036" width="8.5" style="490" customWidth="1"/>
    <col min="1037" max="1037" width="8.625" style="490" customWidth="1"/>
    <col min="1038" max="1038" width="6.625" style="490" customWidth="1"/>
    <col min="1039" max="1039" width="11.625" style="490" customWidth="1"/>
    <col min="1040" max="1040" width="11.875" style="490" customWidth="1"/>
    <col min="1041" max="1280" width="9" style="490"/>
    <col min="1281" max="1281" width="4.125" style="490" customWidth="1"/>
    <col min="1282" max="1282" width="20.75" style="490" customWidth="1"/>
    <col min="1283" max="1283" width="6.5" style="490" customWidth="1"/>
    <col min="1284" max="1284" width="5.125" style="490" customWidth="1"/>
    <col min="1285" max="1285" width="6.25" style="490" customWidth="1"/>
    <col min="1286" max="1286" width="6.125" style="490" customWidth="1"/>
    <col min="1287" max="1287" width="7" style="490" customWidth="1"/>
    <col min="1288" max="1288" width="8.75" style="490" bestFit="1" customWidth="1"/>
    <col min="1289" max="1289" width="6.125" style="490" customWidth="1"/>
    <col min="1290" max="1290" width="8.125" style="490" customWidth="1"/>
    <col min="1291" max="1291" width="8.875" style="490" customWidth="1"/>
    <col min="1292" max="1292" width="8.5" style="490" customWidth="1"/>
    <col min="1293" max="1293" width="8.625" style="490" customWidth="1"/>
    <col min="1294" max="1294" width="6.625" style="490" customWidth="1"/>
    <col min="1295" max="1295" width="11.625" style="490" customWidth="1"/>
    <col min="1296" max="1296" width="11.875" style="490" customWidth="1"/>
    <col min="1297" max="1536" width="9" style="490"/>
    <col min="1537" max="1537" width="4.125" style="490" customWidth="1"/>
    <col min="1538" max="1538" width="20.75" style="490" customWidth="1"/>
    <col min="1539" max="1539" width="6.5" style="490" customWidth="1"/>
    <col min="1540" max="1540" width="5.125" style="490" customWidth="1"/>
    <col min="1541" max="1541" width="6.25" style="490" customWidth="1"/>
    <col min="1542" max="1542" width="6.125" style="490" customWidth="1"/>
    <col min="1543" max="1543" width="7" style="490" customWidth="1"/>
    <col min="1544" max="1544" width="8.75" style="490" bestFit="1" customWidth="1"/>
    <col min="1545" max="1545" width="6.125" style="490" customWidth="1"/>
    <col min="1546" max="1546" width="8.125" style="490" customWidth="1"/>
    <col min="1547" max="1547" width="8.875" style="490" customWidth="1"/>
    <col min="1548" max="1548" width="8.5" style="490" customWidth="1"/>
    <col min="1549" max="1549" width="8.625" style="490" customWidth="1"/>
    <col min="1550" max="1550" width="6.625" style="490" customWidth="1"/>
    <col min="1551" max="1551" width="11.625" style="490" customWidth="1"/>
    <col min="1552" max="1552" width="11.875" style="490" customWidth="1"/>
    <col min="1553" max="1792" width="9" style="490"/>
    <col min="1793" max="1793" width="4.125" style="490" customWidth="1"/>
    <col min="1794" max="1794" width="20.75" style="490" customWidth="1"/>
    <col min="1795" max="1795" width="6.5" style="490" customWidth="1"/>
    <col min="1796" max="1796" width="5.125" style="490" customWidth="1"/>
    <col min="1797" max="1797" width="6.25" style="490" customWidth="1"/>
    <col min="1798" max="1798" width="6.125" style="490" customWidth="1"/>
    <col min="1799" max="1799" width="7" style="490" customWidth="1"/>
    <col min="1800" max="1800" width="8.75" style="490" bestFit="1" customWidth="1"/>
    <col min="1801" max="1801" width="6.125" style="490" customWidth="1"/>
    <col min="1802" max="1802" width="8.125" style="490" customWidth="1"/>
    <col min="1803" max="1803" width="8.875" style="490" customWidth="1"/>
    <col min="1804" max="1804" width="8.5" style="490" customWidth="1"/>
    <col min="1805" max="1805" width="8.625" style="490" customWidth="1"/>
    <col min="1806" max="1806" width="6.625" style="490" customWidth="1"/>
    <col min="1807" max="1807" width="11.625" style="490" customWidth="1"/>
    <col min="1808" max="1808" width="11.875" style="490" customWidth="1"/>
    <col min="1809" max="2048" width="9" style="490"/>
    <col min="2049" max="2049" width="4.125" style="490" customWidth="1"/>
    <col min="2050" max="2050" width="20.75" style="490" customWidth="1"/>
    <col min="2051" max="2051" width="6.5" style="490" customWidth="1"/>
    <col min="2052" max="2052" width="5.125" style="490" customWidth="1"/>
    <col min="2053" max="2053" width="6.25" style="490" customWidth="1"/>
    <col min="2054" max="2054" width="6.125" style="490" customWidth="1"/>
    <col min="2055" max="2055" width="7" style="490" customWidth="1"/>
    <col min="2056" max="2056" width="8.75" style="490" bestFit="1" customWidth="1"/>
    <col min="2057" max="2057" width="6.125" style="490" customWidth="1"/>
    <col min="2058" max="2058" width="8.125" style="490" customWidth="1"/>
    <col min="2059" max="2059" width="8.875" style="490" customWidth="1"/>
    <col min="2060" max="2060" width="8.5" style="490" customWidth="1"/>
    <col min="2061" max="2061" width="8.625" style="490" customWidth="1"/>
    <col min="2062" max="2062" width="6.625" style="490" customWidth="1"/>
    <col min="2063" max="2063" width="11.625" style="490" customWidth="1"/>
    <col min="2064" max="2064" width="11.875" style="490" customWidth="1"/>
    <col min="2065" max="2304" width="9" style="490"/>
    <col min="2305" max="2305" width="4.125" style="490" customWidth="1"/>
    <col min="2306" max="2306" width="20.75" style="490" customWidth="1"/>
    <col min="2307" max="2307" width="6.5" style="490" customWidth="1"/>
    <col min="2308" max="2308" width="5.125" style="490" customWidth="1"/>
    <col min="2309" max="2309" width="6.25" style="490" customWidth="1"/>
    <col min="2310" max="2310" width="6.125" style="490" customWidth="1"/>
    <col min="2311" max="2311" width="7" style="490" customWidth="1"/>
    <col min="2312" max="2312" width="8.75" style="490" bestFit="1" customWidth="1"/>
    <col min="2313" max="2313" width="6.125" style="490" customWidth="1"/>
    <col min="2314" max="2314" width="8.125" style="490" customWidth="1"/>
    <col min="2315" max="2315" width="8.875" style="490" customWidth="1"/>
    <col min="2316" max="2316" width="8.5" style="490" customWidth="1"/>
    <col min="2317" max="2317" width="8.625" style="490" customWidth="1"/>
    <col min="2318" max="2318" width="6.625" style="490" customWidth="1"/>
    <col min="2319" max="2319" width="11.625" style="490" customWidth="1"/>
    <col min="2320" max="2320" width="11.875" style="490" customWidth="1"/>
    <col min="2321" max="2560" width="9" style="490"/>
    <col min="2561" max="2561" width="4.125" style="490" customWidth="1"/>
    <col min="2562" max="2562" width="20.75" style="490" customWidth="1"/>
    <col min="2563" max="2563" width="6.5" style="490" customWidth="1"/>
    <col min="2564" max="2564" width="5.125" style="490" customWidth="1"/>
    <col min="2565" max="2565" width="6.25" style="490" customWidth="1"/>
    <col min="2566" max="2566" width="6.125" style="490" customWidth="1"/>
    <col min="2567" max="2567" width="7" style="490" customWidth="1"/>
    <col min="2568" max="2568" width="8.75" style="490" bestFit="1" customWidth="1"/>
    <col min="2569" max="2569" width="6.125" style="490" customWidth="1"/>
    <col min="2570" max="2570" width="8.125" style="490" customWidth="1"/>
    <col min="2571" max="2571" width="8.875" style="490" customWidth="1"/>
    <col min="2572" max="2572" width="8.5" style="490" customWidth="1"/>
    <col min="2573" max="2573" width="8.625" style="490" customWidth="1"/>
    <col min="2574" max="2574" width="6.625" style="490" customWidth="1"/>
    <col min="2575" max="2575" width="11.625" style="490" customWidth="1"/>
    <col min="2576" max="2576" width="11.875" style="490" customWidth="1"/>
    <col min="2577" max="2816" width="9" style="490"/>
    <col min="2817" max="2817" width="4.125" style="490" customWidth="1"/>
    <col min="2818" max="2818" width="20.75" style="490" customWidth="1"/>
    <col min="2819" max="2819" width="6.5" style="490" customWidth="1"/>
    <col min="2820" max="2820" width="5.125" style="490" customWidth="1"/>
    <col min="2821" max="2821" width="6.25" style="490" customWidth="1"/>
    <col min="2822" max="2822" width="6.125" style="490" customWidth="1"/>
    <col min="2823" max="2823" width="7" style="490" customWidth="1"/>
    <col min="2824" max="2824" width="8.75" style="490" bestFit="1" customWidth="1"/>
    <col min="2825" max="2825" width="6.125" style="490" customWidth="1"/>
    <col min="2826" max="2826" width="8.125" style="490" customWidth="1"/>
    <col min="2827" max="2827" width="8.875" style="490" customWidth="1"/>
    <col min="2828" max="2828" width="8.5" style="490" customWidth="1"/>
    <col min="2829" max="2829" width="8.625" style="490" customWidth="1"/>
    <col min="2830" max="2830" width="6.625" style="490" customWidth="1"/>
    <col min="2831" max="2831" width="11.625" style="490" customWidth="1"/>
    <col min="2832" max="2832" width="11.875" style="490" customWidth="1"/>
    <col min="2833" max="3072" width="9" style="490"/>
    <col min="3073" max="3073" width="4.125" style="490" customWidth="1"/>
    <col min="3074" max="3074" width="20.75" style="490" customWidth="1"/>
    <col min="3075" max="3075" width="6.5" style="490" customWidth="1"/>
    <col min="3076" max="3076" width="5.125" style="490" customWidth="1"/>
    <col min="3077" max="3077" width="6.25" style="490" customWidth="1"/>
    <col min="3078" max="3078" width="6.125" style="490" customWidth="1"/>
    <col min="3079" max="3079" width="7" style="490" customWidth="1"/>
    <col min="3080" max="3080" width="8.75" style="490" bestFit="1" customWidth="1"/>
    <col min="3081" max="3081" width="6.125" style="490" customWidth="1"/>
    <col min="3082" max="3082" width="8.125" style="490" customWidth="1"/>
    <col min="3083" max="3083" width="8.875" style="490" customWidth="1"/>
    <col min="3084" max="3084" width="8.5" style="490" customWidth="1"/>
    <col min="3085" max="3085" width="8.625" style="490" customWidth="1"/>
    <col min="3086" max="3086" width="6.625" style="490" customWidth="1"/>
    <col min="3087" max="3087" width="11.625" style="490" customWidth="1"/>
    <col min="3088" max="3088" width="11.875" style="490" customWidth="1"/>
    <col min="3089" max="3328" width="9" style="490"/>
    <col min="3329" max="3329" width="4.125" style="490" customWidth="1"/>
    <col min="3330" max="3330" width="20.75" style="490" customWidth="1"/>
    <col min="3331" max="3331" width="6.5" style="490" customWidth="1"/>
    <col min="3332" max="3332" width="5.125" style="490" customWidth="1"/>
    <col min="3333" max="3333" width="6.25" style="490" customWidth="1"/>
    <col min="3334" max="3334" width="6.125" style="490" customWidth="1"/>
    <col min="3335" max="3335" width="7" style="490" customWidth="1"/>
    <col min="3336" max="3336" width="8.75" style="490" bestFit="1" customWidth="1"/>
    <col min="3337" max="3337" width="6.125" style="490" customWidth="1"/>
    <col min="3338" max="3338" width="8.125" style="490" customWidth="1"/>
    <col min="3339" max="3339" width="8.875" style="490" customWidth="1"/>
    <col min="3340" max="3340" width="8.5" style="490" customWidth="1"/>
    <col min="3341" max="3341" width="8.625" style="490" customWidth="1"/>
    <col min="3342" max="3342" width="6.625" style="490" customWidth="1"/>
    <col min="3343" max="3343" width="11.625" style="490" customWidth="1"/>
    <col min="3344" max="3344" width="11.875" style="490" customWidth="1"/>
    <col min="3345" max="3584" width="9" style="490"/>
    <col min="3585" max="3585" width="4.125" style="490" customWidth="1"/>
    <col min="3586" max="3586" width="20.75" style="490" customWidth="1"/>
    <col min="3587" max="3587" width="6.5" style="490" customWidth="1"/>
    <col min="3588" max="3588" width="5.125" style="490" customWidth="1"/>
    <col min="3589" max="3589" width="6.25" style="490" customWidth="1"/>
    <col min="3590" max="3590" width="6.125" style="490" customWidth="1"/>
    <col min="3591" max="3591" width="7" style="490" customWidth="1"/>
    <col min="3592" max="3592" width="8.75" style="490" bestFit="1" customWidth="1"/>
    <col min="3593" max="3593" width="6.125" style="490" customWidth="1"/>
    <col min="3594" max="3594" width="8.125" style="490" customWidth="1"/>
    <col min="3595" max="3595" width="8.875" style="490" customWidth="1"/>
    <col min="3596" max="3596" width="8.5" style="490" customWidth="1"/>
    <col min="3597" max="3597" width="8.625" style="490" customWidth="1"/>
    <col min="3598" max="3598" width="6.625" style="490" customWidth="1"/>
    <col min="3599" max="3599" width="11.625" style="490" customWidth="1"/>
    <col min="3600" max="3600" width="11.875" style="490" customWidth="1"/>
    <col min="3601" max="3840" width="9" style="490"/>
    <col min="3841" max="3841" width="4.125" style="490" customWidth="1"/>
    <col min="3842" max="3842" width="20.75" style="490" customWidth="1"/>
    <col min="3843" max="3843" width="6.5" style="490" customWidth="1"/>
    <col min="3844" max="3844" width="5.125" style="490" customWidth="1"/>
    <col min="3845" max="3845" width="6.25" style="490" customWidth="1"/>
    <col min="3846" max="3846" width="6.125" style="490" customWidth="1"/>
    <col min="3847" max="3847" width="7" style="490" customWidth="1"/>
    <col min="3848" max="3848" width="8.75" style="490" bestFit="1" customWidth="1"/>
    <col min="3849" max="3849" width="6.125" style="490" customWidth="1"/>
    <col min="3850" max="3850" width="8.125" style="490" customWidth="1"/>
    <col min="3851" max="3851" width="8.875" style="490" customWidth="1"/>
    <col min="3852" max="3852" width="8.5" style="490" customWidth="1"/>
    <col min="3853" max="3853" width="8.625" style="490" customWidth="1"/>
    <col min="3854" max="3854" width="6.625" style="490" customWidth="1"/>
    <col min="3855" max="3855" width="11.625" style="490" customWidth="1"/>
    <col min="3856" max="3856" width="11.875" style="490" customWidth="1"/>
    <col min="3857" max="4096" width="9" style="490"/>
    <col min="4097" max="4097" width="4.125" style="490" customWidth="1"/>
    <col min="4098" max="4098" width="20.75" style="490" customWidth="1"/>
    <col min="4099" max="4099" width="6.5" style="490" customWidth="1"/>
    <col min="4100" max="4100" width="5.125" style="490" customWidth="1"/>
    <col min="4101" max="4101" width="6.25" style="490" customWidth="1"/>
    <col min="4102" max="4102" width="6.125" style="490" customWidth="1"/>
    <col min="4103" max="4103" width="7" style="490" customWidth="1"/>
    <col min="4104" max="4104" width="8.75" style="490" bestFit="1" customWidth="1"/>
    <col min="4105" max="4105" width="6.125" style="490" customWidth="1"/>
    <col min="4106" max="4106" width="8.125" style="490" customWidth="1"/>
    <col min="4107" max="4107" width="8.875" style="490" customWidth="1"/>
    <col min="4108" max="4108" width="8.5" style="490" customWidth="1"/>
    <col min="4109" max="4109" width="8.625" style="490" customWidth="1"/>
    <col min="4110" max="4110" width="6.625" style="490" customWidth="1"/>
    <col min="4111" max="4111" width="11.625" style="490" customWidth="1"/>
    <col min="4112" max="4112" width="11.875" style="490" customWidth="1"/>
    <col min="4113" max="4352" width="9" style="490"/>
    <col min="4353" max="4353" width="4.125" style="490" customWidth="1"/>
    <col min="4354" max="4354" width="20.75" style="490" customWidth="1"/>
    <col min="4355" max="4355" width="6.5" style="490" customWidth="1"/>
    <col min="4356" max="4356" width="5.125" style="490" customWidth="1"/>
    <col min="4357" max="4357" width="6.25" style="490" customWidth="1"/>
    <col min="4358" max="4358" width="6.125" style="490" customWidth="1"/>
    <col min="4359" max="4359" width="7" style="490" customWidth="1"/>
    <col min="4360" max="4360" width="8.75" style="490" bestFit="1" customWidth="1"/>
    <col min="4361" max="4361" width="6.125" style="490" customWidth="1"/>
    <col min="4362" max="4362" width="8.125" style="490" customWidth="1"/>
    <col min="4363" max="4363" width="8.875" style="490" customWidth="1"/>
    <col min="4364" max="4364" width="8.5" style="490" customWidth="1"/>
    <col min="4365" max="4365" width="8.625" style="490" customWidth="1"/>
    <col min="4366" max="4366" width="6.625" style="490" customWidth="1"/>
    <col min="4367" max="4367" width="11.625" style="490" customWidth="1"/>
    <col min="4368" max="4368" width="11.875" style="490" customWidth="1"/>
    <col min="4369" max="4608" width="9" style="490"/>
    <col min="4609" max="4609" width="4.125" style="490" customWidth="1"/>
    <col min="4610" max="4610" width="20.75" style="490" customWidth="1"/>
    <col min="4611" max="4611" width="6.5" style="490" customWidth="1"/>
    <col min="4612" max="4612" width="5.125" style="490" customWidth="1"/>
    <col min="4613" max="4613" width="6.25" style="490" customWidth="1"/>
    <col min="4614" max="4614" width="6.125" style="490" customWidth="1"/>
    <col min="4615" max="4615" width="7" style="490" customWidth="1"/>
    <col min="4616" max="4616" width="8.75" style="490" bestFit="1" customWidth="1"/>
    <col min="4617" max="4617" width="6.125" style="490" customWidth="1"/>
    <col min="4618" max="4618" width="8.125" style="490" customWidth="1"/>
    <col min="4619" max="4619" width="8.875" style="490" customWidth="1"/>
    <col min="4620" max="4620" width="8.5" style="490" customWidth="1"/>
    <col min="4621" max="4621" width="8.625" style="490" customWidth="1"/>
    <col min="4622" max="4622" width="6.625" style="490" customWidth="1"/>
    <col min="4623" max="4623" width="11.625" style="490" customWidth="1"/>
    <col min="4624" max="4624" width="11.875" style="490" customWidth="1"/>
    <col min="4625" max="4864" width="9" style="490"/>
    <col min="4865" max="4865" width="4.125" style="490" customWidth="1"/>
    <col min="4866" max="4866" width="20.75" style="490" customWidth="1"/>
    <col min="4867" max="4867" width="6.5" style="490" customWidth="1"/>
    <col min="4868" max="4868" width="5.125" style="490" customWidth="1"/>
    <col min="4869" max="4869" width="6.25" style="490" customWidth="1"/>
    <col min="4870" max="4870" width="6.125" style="490" customWidth="1"/>
    <col min="4871" max="4871" width="7" style="490" customWidth="1"/>
    <col min="4872" max="4872" width="8.75" style="490" bestFit="1" customWidth="1"/>
    <col min="4873" max="4873" width="6.125" style="490" customWidth="1"/>
    <col min="4874" max="4874" width="8.125" style="490" customWidth="1"/>
    <col min="4875" max="4875" width="8.875" style="490" customWidth="1"/>
    <col min="4876" max="4876" width="8.5" style="490" customWidth="1"/>
    <col min="4877" max="4877" width="8.625" style="490" customWidth="1"/>
    <col min="4878" max="4878" width="6.625" style="490" customWidth="1"/>
    <col min="4879" max="4879" width="11.625" style="490" customWidth="1"/>
    <col min="4880" max="4880" width="11.875" style="490" customWidth="1"/>
    <col min="4881" max="5120" width="9" style="490"/>
    <col min="5121" max="5121" width="4.125" style="490" customWidth="1"/>
    <col min="5122" max="5122" width="20.75" style="490" customWidth="1"/>
    <col min="5123" max="5123" width="6.5" style="490" customWidth="1"/>
    <col min="5124" max="5124" width="5.125" style="490" customWidth="1"/>
    <col min="5125" max="5125" width="6.25" style="490" customWidth="1"/>
    <col min="5126" max="5126" width="6.125" style="490" customWidth="1"/>
    <col min="5127" max="5127" width="7" style="490" customWidth="1"/>
    <col min="5128" max="5128" width="8.75" style="490" bestFit="1" customWidth="1"/>
    <col min="5129" max="5129" width="6.125" style="490" customWidth="1"/>
    <col min="5130" max="5130" width="8.125" style="490" customWidth="1"/>
    <col min="5131" max="5131" width="8.875" style="490" customWidth="1"/>
    <col min="5132" max="5132" width="8.5" style="490" customWidth="1"/>
    <col min="5133" max="5133" width="8.625" style="490" customWidth="1"/>
    <col min="5134" max="5134" width="6.625" style="490" customWidth="1"/>
    <col min="5135" max="5135" width="11.625" style="490" customWidth="1"/>
    <col min="5136" max="5136" width="11.875" style="490" customWidth="1"/>
    <col min="5137" max="5376" width="9" style="490"/>
    <col min="5377" max="5377" width="4.125" style="490" customWidth="1"/>
    <col min="5378" max="5378" width="20.75" style="490" customWidth="1"/>
    <col min="5379" max="5379" width="6.5" style="490" customWidth="1"/>
    <col min="5380" max="5380" width="5.125" style="490" customWidth="1"/>
    <col min="5381" max="5381" width="6.25" style="490" customWidth="1"/>
    <col min="5382" max="5382" width="6.125" style="490" customWidth="1"/>
    <col min="5383" max="5383" width="7" style="490" customWidth="1"/>
    <col min="5384" max="5384" width="8.75" style="490" bestFit="1" customWidth="1"/>
    <col min="5385" max="5385" width="6.125" style="490" customWidth="1"/>
    <col min="5386" max="5386" width="8.125" style="490" customWidth="1"/>
    <col min="5387" max="5387" width="8.875" style="490" customWidth="1"/>
    <col min="5388" max="5388" width="8.5" style="490" customWidth="1"/>
    <col min="5389" max="5389" width="8.625" style="490" customWidth="1"/>
    <col min="5390" max="5390" width="6.625" style="490" customWidth="1"/>
    <col min="5391" max="5391" width="11.625" style="490" customWidth="1"/>
    <col min="5392" max="5392" width="11.875" style="490" customWidth="1"/>
    <col min="5393" max="5632" width="9" style="490"/>
    <col min="5633" max="5633" width="4.125" style="490" customWidth="1"/>
    <col min="5634" max="5634" width="20.75" style="490" customWidth="1"/>
    <col min="5635" max="5635" width="6.5" style="490" customWidth="1"/>
    <col min="5636" max="5636" width="5.125" style="490" customWidth="1"/>
    <col min="5637" max="5637" width="6.25" style="490" customWidth="1"/>
    <col min="5638" max="5638" width="6.125" style="490" customWidth="1"/>
    <col min="5639" max="5639" width="7" style="490" customWidth="1"/>
    <col min="5640" max="5640" width="8.75" style="490" bestFit="1" customWidth="1"/>
    <col min="5641" max="5641" width="6.125" style="490" customWidth="1"/>
    <col min="5642" max="5642" width="8.125" style="490" customWidth="1"/>
    <col min="5643" max="5643" width="8.875" style="490" customWidth="1"/>
    <col min="5644" max="5644" width="8.5" style="490" customWidth="1"/>
    <col min="5645" max="5645" width="8.625" style="490" customWidth="1"/>
    <col min="5646" max="5646" width="6.625" style="490" customWidth="1"/>
    <col min="5647" max="5647" width="11.625" style="490" customWidth="1"/>
    <col min="5648" max="5648" width="11.875" style="490" customWidth="1"/>
    <col min="5649" max="5888" width="9" style="490"/>
    <col min="5889" max="5889" width="4.125" style="490" customWidth="1"/>
    <col min="5890" max="5890" width="20.75" style="490" customWidth="1"/>
    <col min="5891" max="5891" width="6.5" style="490" customWidth="1"/>
    <col min="5892" max="5892" width="5.125" style="490" customWidth="1"/>
    <col min="5893" max="5893" width="6.25" style="490" customWidth="1"/>
    <col min="5894" max="5894" width="6.125" style="490" customWidth="1"/>
    <col min="5895" max="5895" width="7" style="490" customWidth="1"/>
    <col min="5896" max="5896" width="8.75" style="490" bestFit="1" customWidth="1"/>
    <col min="5897" max="5897" width="6.125" style="490" customWidth="1"/>
    <col min="5898" max="5898" width="8.125" style="490" customWidth="1"/>
    <col min="5899" max="5899" width="8.875" style="490" customWidth="1"/>
    <col min="5900" max="5900" width="8.5" style="490" customWidth="1"/>
    <col min="5901" max="5901" width="8.625" style="490" customWidth="1"/>
    <col min="5902" max="5902" width="6.625" style="490" customWidth="1"/>
    <col min="5903" max="5903" width="11.625" style="490" customWidth="1"/>
    <col min="5904" max="5904" width="11.875" style="490" customWidth="1"/>
    <col min="5905" max="6144" width="9" style="490"/>
    <col min="6145" max="6145" width="4.125" style="490" customWidth="1"/>
    <col min="6146" max="6146" width="20.75" style="490" customWidth="1"/>
    <col min="6147" max="6147" width="6.5" style="490" customWidth="1"/>
    <col min="6148" max="6148" width="5.125" style="490" customWidth="1"/>
    <col min="6149" max="6149" width="6.25" style="490" customWidth="1"/>
    <col min="6150" max="6150" width="6.125" style="490" customWidth="1"/>
    <col min="6151" max="6151" width="7" style="490" customWidth="1"/>
    <col min="6152" max="6152" width="8.75" style="490" bestFit="1" customWidth="1"/>
    <col min="6153" max="6153" width="6.125" style="490" customWidth="1"/>
    <col min="6154" max="6154" width="8.125" style="490" customWidth="1"/>
    <col min="6155" max="6155" width="8.875" style="490" customWidth="1"/>
    <col min="6156" max="6156" width="8.5" style="490" customWidth="1"/>
    <col min="6157" max="6157" width="8.625" style="490" customWidth="1"/>
    <col min="6158" max="6158" width="6.625" style="490" customWidth="1"/>
    <col min="6159" max="6159" width="11.625" style="490" customWidth="1"/>
    <col min="6160" max="6160" width="11.875" style="490" customWidth="1"/>
    <col min="6161" max="6400" width="9" style="490"/>
    <col min="6401" max="6401" width="4.125" style="490" customWidth="1"/>
    <col min="6402" max="6402" width="20.75" style="490" customWidth="1"/>
    <col min="6403" max="6403" width="6.5" style="490" customWidth="1"/>
    <col min="6404" max="6404" width="5.125" style="490" customWidth="1"/>
    <col min="6405" max="6405" width="6.25" style="490" customWidth="1"/>
    <col min="6406" max="6406" width="6.125" style="490" customWidth="1"/>
    <col min="6407" max="6407" width="7" style="490" customWidth="1"/>
    <col min="6408" max="6408" width="8.75" style="490" bestFit="1" customWidth="1"/>
    <col min="6409" max="6409" width="6.125" style="490" customWidth="1"/>
    <col min="6410" max="6410" width="8.125" style="490" customWidth="1"/>
    <col min="6411" max="6411" width="8.875" style="490" customWidth="1"/>
    <col min="6412" max="6412" width="8.5" style="490" customWidth="1"/>
    <col min="6413" max="6413" width="8.625" style="490" customWidth="1"/>
    <col min="6414" max="6414" width="6.625" style="490" customWidth="1"/>
    <col min="6415" max="6415" width="11.625" style="490" customWidth="1"/>
    <col min="6416" max="6416" width="11.875" style="490" customWidth="1"/>
    <col min="6417" max="6656" width="9" style="490"/>
    <col min="6657" max="6657" width="4.125" style="490" customWidth="1"/>
    <col min="6658" max="6658" width="20.75" style="490" customWidth="1"/>
    <col min="6659" max="6659" width="6.5" style="490" customWidth="1"/>
    <col min="6660" max="6660" width="5.125" style="490" customWidth="1"/>
    <col min="6661" max="6661" width="6.25" style="490" customWidth="1"/>
    <col min="6662" max="6662" width="6.125" style="490" customWidth="1"/>
    <col min="6663" max="6663" width="7" style="490" customWidth="1"/>
    <col min="6664" max="6664" width="8.75" style="490" bestFit="1" customWidth="1"/>
    <col min="6665" max="6665" width="6.125" style="490" customWidth="1"/>
    <col min="6666" max="6666" width="8.125" style="490" customWidth="1"/>
    <col min="6667" max="6667" width="8.875" style="490" customWidth="1"/>
    <col min="6668" max="6668" width="8.5" style="490" customWidth="1"/>
    <col min="6669" max="6669" width="8.625" style="490" customWidth="1"/>
    <col min="6670" max="6670" width="6.625" style="490" customWidth="1"/>
    <col min="6671" max="6671" width="11.625" style="490" customWidth="1"/>
    <col min="6672" max="6672" width="11.875" style="490" customWidth="1"/>
    <col min="6673" max="6912" width="9" style="490"/>
    <col min="6913" max="6913" width="4.125" style="490" customWidth="1"/>
    <col min="6914" max="6914" width="20.75" style="490" customWidth="1"/>
    <col min="6915" max="6915" width="6.5" style="490" customWidth="1"/>
    <col min="6916" max="6916" width="5.125" style="490" customWidth="1"/>
    <col min="6917" max="6917" width="6.25" style="490" customWidth="1"/>
    <col min="6918" max="6918" width="6.125" style="490" customWidth="1"/>
    <col min="6919" max="6919" width="7" style="490" customWidth="1"/>
    <col min="6920" max="6920" width="8.75" style="490" bestFit="1" customWidth="1"/>
    <col min="6921" max="6921" width="6.125" style="490" customWidth="1"/>
    <col min="6922" max="6922" width="8.125" style="490" customWidth="1"/>
    <col min="6923" max="6923" width="8.875" style="490" customWidth="1"/>
    <col min="6924" max="6924" width="8.5" style="490" customWidth="1"/>
    <col min="6925" max="6925" width="8.625" style="490" customWidth="1"/>
    <col min="6926" max="6926" width="6.625" style="490" customWidth="1"/>
    <col min="6927" max="6927" width="11.625" style="490" customWidth="1"/>
    <col min="6928" max="6928" width="11.875" style="490" customWidth="1"/>
    <col min="6929" max="7168" width="9" style="490"/>
    <col min="7169" max="7169" width="4.125" style="490" customWidth="1"/>
    <col min="7170" max="7170" width="20.75" style="490" customWidth="1"/>
    <col min="7171" max="7171" width="6.5" style="490" customWidth="1"/>
    <col min="7172" max="7172" width="5.125" style="490" customWidth="1"/>
    <col min="7173" max="7173" width="6.25" style="490" customWidth="1"/>
    <col min="7174" max="7174" width="6.125" style="490" customWidth="1"/>
    <col min="7175" max="7175" width="7" style="490" customWidth="1"/>
    <col min="7176" max="7176" width="8.75" style="490" bestFit="1" customWidth="1"/>
    <col min="7177" max="7177" width="6.125" style="490" customWidth="1"/>
    <col min="7178" max="7178" width="8.125" style="490" customWidth="1"/>
    <col min="7179" max="7179" width="8.875" style="490" customWidth="1"/>
    <col min="7180" max="7180" width="8.5" style="490" customWidth="1"/>
    <col min="7181" max="7181" width="8.625" style="490" customWidth="1"/>
    <col min="7182" max="7182" width="6.625" style="490" customWidth="1"/>
    <col min="7183" max="7183" width="11.625" style="490" customWidth="1"/>
    <col min="7184" max="7184" width="11.875" style="490" customWidth="1"/>
    <col min="7185" max="7424" width="9" style="490"/>
    <col min="7425" max="7425" width="4.125" style="490" customWidth="1"/>
    <col min="7426" max="7426" width="20.75" style="490" customWidth="1"/>
    <col min="7427" max="7427" width="6.5" style="490" customWidth="1"/>
    <col min="7428" max="7428" width="5.125" style="490" customWidth="1"/>
    <col min="7429" max="7429" width="6.25" style="490" customWidth="1"/>
    <col min="7430" max="7430" width="6.125" style="490" customWidth="1"/>
    <col min="7431" max="7431" width="7" style="490" customWidth="1"/>
    <col min="7432" max="7432" width="8.75" style="490" bestFit="1" customWidth="1"/>
    <col min="7433" max="7433" width="6.125" style="490" customWidth="1"/>
    <col min="7434" max="7434" width="8.125" style="490" customWidth="1"/>
    <col min="7435" max="7435" width="8.875" style="490" customWidth="1"/>
    <col min="7436" max="7436" width="8.5" style="490" customWidth="1"/>
    <col min="7437" max="7437" width="8.625" style="490" customWidth="1"/>
    <col min="7438" max="7438" width="6.625" style="490" customWidth="1"/>
    <col min="7439" max="7439" width="11.625" style="490" customWidth="1"/>
    <col min="7440" max="7440" width="11.875" style="490" customWidth="1"/>
    <col min="7441" max="7680" width="9" style="490"/>
    <col min="7681" max="7681" width="4.125" style="490" customWidth="1"/>
    <col min="7682" max="7682" width="20.75" style="490" customWidth="1"/>
    <col min="7683" max="7683" width="6.5" style="490" customWidth="1"/>
    <col min="7684" max="7684" width="5.125" style="490" customWidth="1"/>
    <col min="7685" max="7685" width="6.25" style="490" customWidth="1"/>
    <col min="7686" max="7686" width="6.125" style="490" customWidth="1"/>
    <col min="7687" max="7687" width="7" style="490" customWidth="1"/>
    <col min="7688" max="7688" width="8.75" style="490" bestFit="1" customWidth="1"/>
    <col min="7689" max="7689" width="6.125" style="490" customWidth="1"/>
    <col min="7690" max="7690" width="8.125" style="490" customWidth="1"/>
    <col min="7691" max="7691" width="8.875" style="490" customWidth="1"/>
    <col min="7692" max="7692" width="8.5" style="490" customWidth="1"/>
    <col min="7693" max="7693" width="8.625" style="490" customWidth="1"/>
    <col min="7694" max="7694" width="6.625" style="490" customWidth="1"/>
    <col min="7695" max="7695" width="11.625" style="490" customWidth="1"/>
    <col min="7696" max="7696" width="11.875" style="490" customWidth="1"/>
    <col min="7697" max="7936" width="9" style="490"/>
    <col min="7937" max="7937" width="4.125" style="490" customWidth="1"/>
    <col min="7938" max="7938" width="20.75" style="490" customWidth="1"/>
    <col min="7939" max="7939" width="6.5" style="490" customWidth="1"/>
    <col min="7940" max="7940" width="5.125" style="490" customWidth="1"/>
    <col min="7941" max="7941" width="6.25" style="490" customWidth="1"/>
    <col min="7942" max="7942" width="6.125" style="490" customWidth="1"/>
    <col min="7943" max="7943" width="7" style="490" customWidth="1"/>
    <col min="7944" max="7944" width="8.75" style="490" bestFit="1" customWidth="1"/>
    <col min="7945" max="7945" width="6.125" style="490" customWidth="1"/>
    <col min="7946" max="7946" width="8.125" style="490" customWidth="1"/>
    <col min="7947" max="7947" width="8.875" style="490" customWidth="1"/>
    <col min="7948" max="7948" width="8.5" style="490" customWidth="1"/>
    <col min="7949" max="7949" width="8.625" style="490" customWidth="1"/>
    <col min="7950" max="7950" width="6.625" style="490" customWidth="1"/>
    <col min="7951" max="7951" width="11.625" style="490" customWidth="1"/>
    <col min="7952" max="7952" width="11.875" style="490" customWidth="1"/>
    <col min="7953" max="8192" width="9" style="490"/>
    <col min="8193" max="8193" width="4.125" style="490" customWidth="1"/>
    <col min="8194" max="8194" width="20.75" style="490" customWidth="1"/>
    <col min="8195" max="8195" width="6.5" style="490" customWidth="1"/>
    <col min="8196" max="8196" width="5.125" style="490" customWidth="1"/>
    <col min="8197" max="8197" width="6.25" style="490" customWidth="1"/>
    <col min="8198" max="8198" width="6.125" style="490" customWidth="1"/>
    <col min="8199" max="8199" width="7" style="490" customWidth="1"/>
    <col min="8200" max="8200" width="8.75" style="490" bestFit="1" customWidth="1"/>
    <col min="8201" max="8201" width="6.125" style="490" customWidth="1"/>
    <col min="8202" max="8202" width="8.125" style="490" customWidth="1"/>
    <col min="8203" max="8203" width="8.875" style="490" customWidth="1"/>
    <col min="8204" max="8204" width="8.5" style="490" customWidth="1"/>
    <col min="8205" max="8205" width="8.625" style="490" customWidth="1"/>
    <col min="8206" max="8206" width="6.625" style="490" customWidth="1"/>
    <col min="8207" max="8207" width="11.625" style="490" customWidth="1"/>
    <col min="8208" max="8208" width="11.875" style="490" customWidth="1"/>
    <col min="8209" max="8448" width="9" style="490"/>
    <col min="8449" max="8449" width="4.125" style="490" customWidth="1"/>
    <col min="8450" max="8450" width="20.75" style="490" customWidth="1"/>
    <col min="8451" max="8451" width="6.5" style="490" customWidth="1"/>
    <col min="8452" max="8452" width="5.125" style="490" customWidth="1"/>
    <col min="8453" max="8453" width="6.25" style="490" customWidth="1"/>
    <col min="8454" max="8454" width="6.125" style="490" customWidth="1"/>
    <col min="8455" max="8455" width="7" style="490" customWidth="1"/>
    <col min="8456" max="8456" width="8.75" style="490" bestFit="1" customWidth="1"/>
    <col min="8457" max="8457" width="6.125" style="490" customWidth="1"/>
    <col min="8458" max="8458" width="8.125" style="490" customWidth="1"/>
    <col min="8459" max="8459" width="8.875" style="490" customWidth="1"/>
    <col min="8460" max="8460" width="8.5" style="490" customWidth="1"/>
    <col min="8461" max="8461" width="8.625" style="490" customWidth="1"/>
    <col min="8462" max="8462" width="6.625" style="490" customWidth="1"/>
    <col min="8463" max="8463" width="11.625" style="490" customWidth="1"/>
    <col min="8464" max="8464" width="11.875" style="490" customWidth="1"/>
    <col min="8465" max="8704" width="9" style="490"/>
    <col min="8705" max="8705" width="4.125" style="490" customWidth="1"/>
    <col min="8706" max="8706" width="20.75" style="490" customWidth="1"/>
    <col min="8707" max="8707" width="6.5" style="490" customWidth="1"/>
    <col min="8708" max="8708" width="5.125" style="490" customWidth="1"/>
    <col min="8709" max="8709" width="6.25" style="490" customWidth="1"/>
    <col min="8710" max="8710" width="6.125" style="490" customWidth="1"/>
    <col min="8711" max="8711" width="7" style="490" customWidth="1"/>
    <col min="8712" max="8712" width="8.75" style="490" bestFit="1" customWidth="1"/>
    <col min="8713" max="8713" width="6.125" style="490" customWidth="1"/>
    <col min="8714" max="8714" width="8.125" style="490" customWidth="1"/>
    <col min="8715" max="8715" width="8.875" style="490" customWidth="1"/>
    <col min="8716" max="8716" width="8.5" style="490" customWidth="1"/>
    <col min="8717" max="8717" width="8.625" style="490" customWidth="1"/>
    <col min="8718" max="8718" width="6.625" style="490" customWidth="1"/>
    <col min="8719" max="8719" width="11.625" style="490" customWidth="1"/>
    <col min="8720" max="8720" width="11.875" style="490" customWidth="1"/>
    <col min="8721" max="8960" width="9" style="490"/>
    <col min="8961" max="8961" width="4.125" style="490" customWidth="1"/>
    <col min="8962" max="8962" width="20.75" style="490" customWidth="1"/>
    <col min="8963" max="8963" width="6.5" style="490" customWidth="1"/>
    <col min="8964" max="8964" width="5.125" style="490" customWidth="1"/>
    <col min="8965" max="8965" width="6.25" style="490" customWidth="1"/>
    <col min="8966" max="8966" width="6.125" style="490" customWidth="1"/>
    <col min="8967" max="8967" width="7" style="490" customWidth="1"/>
    <col min="8968" max="8968" width="8.75" style="490" bestFit="1" customWidth="1"/>
    <col min="8969" max="8969" width="6.125" style="490" customWidth="1"/>
    <col min="8970" max="8970" width="8.125" style="490" customWidth="1"/>
    <col min="8971" max="8971" width="8.875" style="490" customWidth="1"/>
    <col min="8972" max="8972" width="8.5" style="490" customWidth="1"/>
    <col min="8973" max="8973" width="8.625" style="490" customWidth="1"/>
    <col min="8974" max="8974" width="6.625" style="490" customWidth="1"/>
    <col min="8975" max="8975" width="11.625" style="490" customWidth="1"/>
    <col min="8976" max="8976" width="11.875" style="490" customWidth="1"/>
    <col min="8977" max="9216" width="9" style="490"/>
    <col min="9217" max="9217" width="4.125" style="490" customWidth="1"/>
    <col min="9218" max="9218" width="20.75" style="490" customWidth="1"/>
    <col min="9219" max="9219" width="6.5" style="490" customWidth="1"/>
    <col min="9220" max="9220" width="5.125" style="490" customWidth="1"/>
    <col min="9221" max="9221" width="6.25" style="490" customWidth="1"/>
    <col min="9222" max="9222" width="6.125" style="490" customWidth="1"/>
    <col min="9223" max="9223" width="7" style="490" customWidth="1"/>
    <col min="9224" max="9224" width="8.75" style="490" bestFit="1" customWidth="1"/>
    <col min="9225" max="9225" width="6.125" style="490" customWidth="1"/>
    <col min="9226" max="9226" width="8.125" style="490" customWidth="1"/>
    <col min="9227" max="9227" width="8.875" style="490" customWidth="1"/>
    <col min="9228" max="9228" width="8.5" style="490" customWidth="1"/>
    <col min="9229" max="9229" width="8.625" style="490" customWidth="1"/>
    <col min="9230" max="9230" width="6.625" style="490" customWidth="1"/>
    <col min="9231" max="9231" width="11.625" style="490" customWidth="1"/>
    <col min="9232" max="9232" width="11.875" style="490" customWidth="1"/>
    <col min="9233" max="9472" width="9" style="490"/>
    <col min="9473" max="9473" width="4.125" style="490" customWidth="1"/>
    <col min="9474" max="9474" width="20.75" style="490" customWidth="1"/>
    <col min="9475" max="9475" width="6.5" style="490" customWidth="1"/>
    <col min="9476" max="9476" width="5.125" style="490" customWidth="1"/>
    <col min="9477" max="9477" width="6.25" style="490" customWidth="1"/>
    <col min="9478" max="9478" width="6.125" style="490" customWidth="1"/>
    <col min="9479" max="9479" width="7" style="490" customWidth="1"/>
    <col min="9480" max="9480" width="8.75" style="490" bestFit="1" customWidth="1"/>
    <col min="9481" max="9481" width="6.125" style="490" customWidth="1"/>
    <col min="9482" max="9482" width="8.125" style="490" customWidth="1"/>
    <col min="9483" max="9483" width="8.875" style="490" customWidth="1"/>
    <col min="9484" max="9484" width="8.5" style="490" customWidth="1"/>
    <col min="9485" max="9485" width="8.625" style="490" customWidth="1"/>
    <col min="9486" max="9486" width="6.625" style="490" customWidth="1"/>
    <col min="9487" max="9487" width="11.625" style="490" customWidth="1"/>
    <col min="9488" max="9488" width="11.875" style="490" customWidth="1"/>
    <col min="9489" max="9728" width="9" style="490"/>
    <col min="9729" max="9729" width="4.125" style="490" customWidth="1"/>
    <col min="9730" max="9730" width="20.75" style="490" customWidth="1"/>
    <col min="9731" max="9731" width="6.5" style="490" customWidth="1"/>
    <col min="9732" max="9732" width="5.125" style="490" customWidth="1"/>
    <col min="9733" max="9733" width="6.25" style="490" customWidth="1"/>
    <col min="9734" max="9734" width="6.125" style="490" customWidth="1"/>
    <col min="9735" max="9735" width="7" style="490" customWidth="1"/>
    <col min="9736" max="9736" width="8.75" style="490" bestFit="1" customWidth="1"/>
    <col min="9737" max="9737" width="6.125" style="490" customWidth="1"/>
    <col min="9738" max="9738" width="8.125" style="490" customWidth="1"/>
    <col min="9739" max="9739" width="8.875" style="490" customWidth="1"/>
    <col min="9740" max="9740" width="8.5" style="490" customWidth="1"/>
    <col min="9741" max="9741" width="8.625" style="490" customWidth="1"/>
    <col min="9742" max="9742" width="6.625" style="490" customWidth="1"/>
    <col min="9743" max="9743" width="11.625" style="490" customWidth="1"/>
    <col min="9744" max="9744" width="11.875" style="490" customWidth="1"/>
    <col min="9745" max="9984" width="9" style="490"/>
    <col min="9985" max="9985" width="4.125" style="490" customWidth="1"/>
    <col min="9986" max="9986" width="20.75" style="490" customWidth="1"/>
    <col min="9987" max="9987" width="6.5" style="490" customWidth="1"/>
    <col min="9988" max="9988" width="5.125" style="490" customWidth="1"/>
    <col min="9989" max="9989" width="6.25" style="490" customWidth="1"/>
    <col min="9990" max="9990" width="6.125" style="490" customWidth="1"/>
    <col min="9991" max="9991" width="7" style="490" customWidth="1"/>
    <col min="9992" max="9992" width="8.75" style="490" bestFit="1" customWidth="1"/>
    <col min="9993" max="9993" width="6.125" style="490" customWidth="1"/>
    <col min="9994" max="9994" width="8.125" style="490" customWidth="1"/>
    <col min="9995" max="9995" width="8.875" style="490" customWidth="1"/>
    <col min="9996" max="9996" width="8.5" style="490" customWidth="1"/>
    <col min="9997" max="9997" width="8.625" style="490" customWidth="1"/>
    <col min="9998" max="9998" width="6.625" style="490" customWidth="1"/>
    <col min="9999" max="9999" width="11.625" style="490" customWidth="1"/>
    <col min="10000" max="10000" width="11.875" style="490" customWidth="1"/>
    <col min="10001" max="10240" width="9" style="490"/>
    <col min="10241" max="10241" width="4.125" style="490" customWidth="1"/>
    <col min="10242" max="10242" width="20.75" style="490" customWidth="1"/>
    <col min="10243" max="10243" width="6.5" style="490" customWidth="1"/>
    <col min="10244" max="10244" width="5.125" style="490" customWidth="1"/>
    <col min="10245" max="10245" width="6.25" style="490" customWidth="1"/>
    <col min="10246" max="10246" width="6.125" style="490" customWidth="1"/>
    <col min="10247" max="10247" width="7" style="490" customWidth="1"/>
    <col min="10248" max="10248" width="8.75" style="490" bestFit="1" customWidth="1"/>
    <col min="10249" max="10249" width="6.125" style="490" customWidth="1"/>
    <col min="10250" max="10250" width="8.125" style="490" customWidth="1"/>
    <col min="10251" max="10251" width="8.875" style="490" customWidth="1"/>
    <col min="10252" max="10252" width="8.5" style="490" customWidth="1"/>
    <col min="10253" max="10253" width="8.625" style="490" customWidth="1"/>
    <col min="10254" max="10254" width="6.625" style="490" customWidth="1"/>
    <col min="10255" max="10255" width="11.625" style="490" customWidth="1"/>
    <col min="10256" max="10256" width="11.875" style="490" customWidth="1"/>
    <col min="10257" max="10496" width="9" style="490"/>
    <col min="10497" max="10497" width="4.125" style="490" customWidth="1"/>
    <col min="10498" max="10498" width="20.75" style="490" customWidth="1"/>
    <col min="10499" max="10499" width="6.5" style="490" customWidth="1"/>
    <col min="10500" max="10500" width="5.125" style="490" customWidth="1"/>
    <col min="10501" max="10501" width="6.25" style="490" customWidth="1"/>
    <col min="10502" max="10502" width="6.125" style="490" customWidth="1"/>
    <col min="10503" max="10503" width="7" style="490" customWidth="1"/>
    <col min="10504" max="10504" width="8.75" style="490" bestFit="1" customWidth="1"/>
    <col min="10505" max="10505" width="6.125" style="490" customWidth="1"/>
    <col min="10506" max="10506" width="8.125" style="490" customWidth="1"/>
    <col min="10507" max="10507" width="8.875" style="490" customWidth="1"/>
    <col min="10508" max="10508" width="8.5" style="490" customWidth="1"/>
    <col min="10509" max="10509" width="8.625" style="490" customWidth="1"/>
    <col min="10510" max="10510" width="6.625" style="490" customWidth="1"/>
    <col min="10511" max="10511" width="11.625" style="490" customWidth="1"/>
    <col min="10512" max="10512" width="11.875" style="490" customWidth="1"/>
    <col min="10513" max="10752" width="9" style="490"/>
    <col min="10753" max="10753" width="4.125" style="490" customWidth="1"/>
    <col min="10754" max="10754" width="20.75" style="490" customWidth="1"/>
    <col min="10755" max="10755" width="6.5" style="490" customWidth="1"/>
    <col min="10756" max="10756" width="5.125" style="490" customWidth="1"/>
    <col min="10757" max="10757" width="6.25" style="490" customWidth="1"/>
    <col min="10758" max="10758" width="6.125" style="490" customWidth="1"/>
    <col min="10759" max="10759" width="7" style="490" customWidth="1"/>
    <col min="10760" max="10760" width="8.75" style="490" bestFit="1" customWidth="1"/>
    <col min="10761" max="10761" width="6.125" style="490" customWidth="1"/>
    <col min="10762" max="10762" width="8.125" style="490" customWidth="1"/>
    <col min="10763" max="10763" width="8.875" style="490" customWidth="1"/>
    <col min="10764" max="10764" width="8.5" style="490" customWidth="1"/>
    <col min="10765" max="10765" width="8.625" style="490" customWidth="1"/>
    <col min="10766" max="10766" width="6.625" style="490" customWidth="1"/>
    <col min="10767" max="10767" width="11.625" style="490" customWidth="1"/>
    <col min="10768" max="10768" width="11.875" style="490" customWidth="1"/>
    <col min="10769" max="11008" width="9" style="490"/>
    <col min="11009" max="11009" width="4.125" style="490" customWidth="1"/>
    <col min="11010" max="11010" width="20.75" style="490" customWidth="1"/>
    <col min="11011" max="11011" width="6.5" style="490" customWidth="1"/>
    <col min="11012" max="11012" width="5.125" style="490" customWidth="1"/>
    <col min="11013" max="11013" width="6.25" style="490" customWidth="1"/>
    <col min="11014" max="11014" width="6.125" style="490" customWidth="1"/>
    <col min="11015" max="11015" width="7" style="490" customWidth="1"/>
    <col min="11016" max="11016" width="8.75" style="490" bestFit="1" customWidth="1"/>
    <col min="11017" max="11017" width="6.125" style="490" customWidth="1"/>
    <col min="11018" max="11018" width="8.125" style="490" customWidth="1"/>
    <col min="11019" max="11019" width="8.875" style="490" customWidth="1"/>
    <col min="11020" max="11020" width="8.5" style="490" customWidth="1"/>
    <col min="11021" max="11021" width="8.625" style="490" customWidth="1"/>
    <col min="11022" max="11022" width="6.625" style="490" customWidth="1"/>
    <col min="11023" max="11023" width="11.625" style="490" customWidth="1"/>
    <col min="11024" max="11024" width="11.875" style="490" customWidth="1"/>
    <col min="11025" max="11264" width="9" style="490"/>
    <col min="11265" max="11265" width="4.125" style="490" customWidth="1"/>
    <col min="11266" max="11266" width="20.75" style="490" customWidth="1"/>
    <col min="11267" max="11267" width="6.5" style="490" customWidth="1"/>
    <col min="11268" max="11268" width="5.125" style="490" customWidth="1"/>
    <col min="11269" max="11269" width="6.25" style="490" customWidth="1"/>
    <col min="11270" max="11270" width="6.125" style="490" customWidth="1"/>
    <col min="11271" max="11271" width="7" style="490" customWidth="1"/>
    <col min="11272" max="11272" width="8.75" style="490" bestFit="1" customWidth="1"/>
    <col min="11273" max="11273" width="6.125" style="490" customWidth="1"/>
    <col min="11274" max="11274" width="8.125" style="490" customWidth="1"/>
    <col min="11275" max="11275" width="8.875" style="490" customWidth="1"/>
    <col min="11276" max="11276" width="8.5" style="490" customWidth="1"/>
    <col min="11277" max="11277" width="8.625" style="490" customWidth="1"/>
    <col min="11278" max="11278" width="6.625" style="490" customWidth="1"/>
    <col min="11279" max="11279" width="11.625" style="490" customWidth="1"/>
    <col min="11280" max="11280" width="11.875" style="490" customWidth="1"/>
    <col min="11281" max="11520" width="9" style="490"/>
    <col min="11521" max="11521" width="4.125" style="490" customWidth="1"/>
    <col min="11522" max="11522" width="20.75" style="490" customWidth="1"/>
    <col min="11523" max="11523" width="6.5" style="490" customWidth="1"/>
    <col min="11524" max="11524" width="5.125" style="490" customWidth="1"/>
    <col min="11525" max="11525" width="6.25" style="490" customWidth="1"/>
    <col min="11526" max="11526" width="6.125" style="490" customWidth="1"/>
    <col min="11527" max="11527" width="7" style="490" customWidth="1"/>
    <col min="11528" max="11528" width="8.75" style="490" bestFit="1" customWidth="1"/>
    <col min="11529" max="11529" width="6.125" style="490" customWidth="1"/>
    <col min="11530" max="11530" width="8.125" style="490" customWidth="1"/>
    <col min="11531" max="11531" width="8.875" style="490" customWidth="1"/>
    <col min="11532" max="11532" width="8.5" style="490" customWidth="1"/>
    <col min="11533" max="11533" width="8.625" style="490" customWidth="1"/>
    <col min="11534" max="11534" width="6.625" style="490" customWidth="1"/>
    <col min="11535" max="11535" width="11.625" style="490" customWidth="1"/>
    <col min="11536" max="11536" width="11.875" style="490" customWidth="1"/>
    <col min="11537" max="11776" width="9" style="490"/>
    <col min="11777" max="11777" width="4.125" style="490" customWidth="1"/>
    <col min="11778" max="11778" width="20.75" style="490" customWidth="1"/>
    <col min="11779" max="11779" width="6.5" style="490" customWidth="1"/>
    <col min="11780" max="11780" width="5.125" style="490" customWidth="1"/>
    <col min="11781" max="11781" width="6.25" style="490" customWidth="1"/>
    <col min="11782" max="11782" width="6.125" style="490" customWidth="1"/>
    <col min="11783" max="11783" width="7" style="490" customWidth="1"/>
    <col min="11784" max="11784" width="8.75" style="490" bestFit="1" customWidth="1"/>
    <col min="11785" max="11785" width="6.125" style="490" customWidth="1"/>
    <col min="11786" max="11786" width="8.125" style="490" customWidth="1"/>
    <col min="11787" max="11787" width="8.875" style="490" customWidth="1"/>
    <col min="11788" max="11788" width="8.5" style="490" customWidth="1"/>
    <col min="11789" max="11789" width="8.625" style="490" customWidth="1"/>
    <col min="11790" max="11790" width="6.625" style="490" customWidth="1"/>
    <col min="11791" max="11791" width="11.625" style="490" customWidth="1"/>
    <col min="11792" max="11792" width="11.875" style="490" customWidth="1"/>
    <col min="11793" max="12032" width="9" style="490"/>
    <col min="12033" max="12033" width="4.125" style="490" customWidth="1"/>
    <col min="12034" max="12034" width="20.75" style="490" customWidth="1"/>
    <col min="12035" max="12035" width="6.5" style="490" customWidth="1"/>
    <col min="12036" max="12036" width="5.125" style="490" customWidth="1"/>
    <col min="12037" max="12037" width="6.25" style="490" customWidth="1"/>
    <col min="12038" max="12038" width="6.125" style="490" customWidth="1"/>
    <col min="12039" max="12039" width="7" style="490" customWidth="1"/>
    <col min="12040" max="12040" width="8.75" style="490" bestFit="1" customWidth="1"/>
    <col min="12041" max="12041" width="6.125" style="490" customWidth="1"/>
    <col min="12042" max="12042" width="8.125" style="490" customWidth="1"/>
    <col min="12043" max="12043" width="8.875" style="490" customWidth="1"/>
    <col min="12044" max="12044" width="8.5" style="490" customWidth="1"/>
    <col min="12045" max="12045" width="8.625" style="490" customWidth="1"/>
    <col min="12046" max="12046" width="6.625" style="490" customWidth="1"/>
    <col min="12047" max="12047" width="11.625" style="490" customWidth="1"/>
    <col min="12048" max="12048" width="11.875" style="490" customWidth="1"/>
    <col min="12049" max="12288" width="9" style="490"/>
    <col min="12289" max="12289" width="4.125" style="490" customWidth="1"/>
    <col min="12290" max="12290" width="20.75" style="490" customWidth="1"/>
    <col min="12291" max="12291" width="6.5" style="490" customWidth="1"/>
    <col min="12292" max="12292" width="5.125" style="490" customWidth="1"/>
    <col min="12293" max="12293" width="6.25" style="490" customWidth="1"/>
    <col min="12294" max="12294" width="6.125" style="490" customWidth="1"/>
    <col min="12295" max="12295" width="7" style="490" customWidth="1"/>
    <col min="12296" max="12296" width="8.75" style="490" bestFit="1" customWidth="1"/>
    <col min="12297" max="12297" width="6.125" style="490" customWidth="1"/>
    <col min="12298" max="12298" width="8.125" style="490" customWidth="1"/>
    <col min="12299" max="12299" width="8.875" style="490" customWidth="1"/>
    <col min="12300" max="12300" width="8.5" style="490" customWidth="1"/>
    <col min="12301" max="12301" width="8.625" style="490" customWidth="1"/>
    <col min="12302" max="12302" width="6.625" style="490" customWidth="1"/>
    <col min="12303" max="12303" width="11.625" style="490" customWidth="1"/>
    <col min="12304" max="12304" width="11.875" style="490" customWidth="1"/>
    <col min="12305" max="12544" width="9" style="490"/>
    <col min="12545" max="12545" width="4.125" style="490" customWidth="1"/>
    <col min="12546" max="12546" width="20.75" style="490" customWidth="1"/>
    <col min="12547" max="12547" width="6.5" style="490" customWidth="1"/>
    <col min="12548" max="12548" width="5.125" style="490" customWidth="1"/>
    <col min="12549" max="12549" width="6.25" style="490" customWidth="1"/>
    <col min="12550" max="12550" width="6.125" style="490" customWidth="1"/>
    <col min="12551" max="12551" width="7" style="490" customWidth="1"/>
    <col min="12552" max="12552" width="8.75" style="490" bestFit="1" customWidth="1"/>
    <col min="12553" max="12553" width="6.125" style="490" customWidth="1"/>
    <col min="12554" max="12554" width="8.125" style="490" customWidth="1"/>
    <col min="12555" max="12555" width="8.875" style="490" customWidth="1"/>
    <col min="12556" max="12556" width="8.5" style="490" customWidth="1"/>
    <col min="12557" max="12557" width="8.625" style="490" customWidth="1"/>
    <col min="12558" max="12558" width="6.625" style="490" customWidth="1"/>
    <col min="12559" max="12559" width="11.625" style="490" customWidth="1"/>
    <col min="12560" max="12560" width="11.875" style="490" customWidth="1"/>
    <col min="12561" max="12800" width="9" style="490"/>
    <col min="12801" max="12801" width="4.125" style="490" customWidth="1"/>
    <col min="12802" max="12802" width="20.75" style="490" customWidth="1"/>
    <col min="12803" max="12803" width="6.5" style="490" customWidth="1"/>
    <col min="12804" max="12804" width="5.125" style="490" customWidth="1"/>
    <col min="12805" max="12805" width="6.25" style="490" customWidth="1"/>
    <col min="12806" max="12806" width="6.125" style="490" customWidth="1"/>
    <col min="12807" max="12807" width="7" style="490" customWidth="1"/>
    <col min="12808" max="12808" width="8.75" style="490" bestFit="1" customWidth="1"/>
    <col min="12809" max="12809" width="6.125" style="490" customWidth="1"/>
    <col min="12810" max="12810" width="8.125" style="490" customWidth="1"/>
    <col min="12811" max="12811" width="8.875" style="490" customWidth="1"/>
    <col min="12812" max="12812" width="8.5" style="490" customWidth="1"/>
    <col min="12813" max="12813" width="8.625" style="490" customWidth="1"/>
    <col min="12814" max="12814" width="6.625" style="490" customWidth="1"/>
    <col min="12815" max="12815" width="11.625" style="490" customWidth="1"/>
    <col min="12816" max="12816" width="11.875" style="490" customWidth="1"/>
    <col min="12817" max="13056" width="9" style="490"/>
    <col min="13057" max="13057" width="4.125" style="490" customWidth="1"/>
    <col min="13058" max="13058" width="20.75" style="490" customWidth="1"/>
    <col min="13059" max="13059" width="6.5" style="490" customWidth="1"/>
    <col min="13060" max="13060" width="5.125" style="490" customWidth="1"/>
    <col min="13061" max="13061" width="6.25" style="490" customWidth="1"/>
    <col min="13062" max="13062" width="6.125" style="490" customWidth="1"/>
    <col min="13063" max="13063" width="7" style="490" customWidth="1"/>
    <col min="13064" max="13064" width="8.75" style="490" bestFit="1" customWidth="1"/>
    <col min="13065" max="13065" width="6.125" style="490" customWidth="1"/>
    <col min="13066" max="13066" width="8.125" style="490" customWidth="1"/>
    <col min="13067" max="13067" width="8.875" style="490" customWidth="1"/>
    <col min="13068" max="13068" width="8.5" style="490" customWidth="1"/>
    <col min="13069" max="13069" width="8.625" style="490" customWidth="1"/>
    <col min="13070" max="13070" width="6.625" style="490" customWidth="1"/>
    <col min="13071" max="13071" width="11.625" style="490" customWidth="1"/>
    <col min="13072" max="13072" width="11.875" style="490" customWidth="1"/>
    <col min="13073" max="13312" width="9" style="490"/>
    <col min="13313" max="13313" width="4.125" style="490" customWidth="1"/>
    <col min="13314" max="13314" width="20.75" style="490" customWidth="1"/>
    <col min="13315" max="13315" width="6.5" style="490" customWidth="1"/>
    <col min="13316" max="13316" width="5.125" style="490" customWidth="1"/>
    <col min="13317" max="13317" width="6.25" style="490" customWidth="1"/>
    <col min="13318" max="13318" width="6.125" style="490" customWidth="1"/>
    <col min="13319" max="13319" width="7" style="490" customWidth="1"/>
    <col min="13320" max="13320" width="8.75" style="490" bestFit="1" customWidth="1"/>
    <col min="13321" max="13321" width="6.125" style="490" customWidth="1"/>
    <col min="13322" max="13322" width="8.125" style="490" customWidth="1"/>
    <col min="13323" max="13323" width="8.875" style="490" customWidth="1"/>
    <col min="13324" max="13324" width="8.5" style="490" customWidth="1"/>
    <col min="13325" max="13325" width="8.625" style="490" customWidth="1"/>
    <col min="13326" max="13326" width="6.625" style="490" customWidth="1"/>
    <col min="13327" max="13327" width="11.625" style="490" customWidth="1"/>
    <col min="13328" max="13328" width="11.875" style="490" customWidth="1"/>
    <col min="13329" max="13568" width="9" style="490"/>
    <col min="13569" max="13569" width="4.125" style="490" customWidth="1"/>
    <col min="13570" max="13570" width="20.75" style="490" customWidth="1"/>
    <col min="13571" max="13571" width="6.5" style="490" customWidth="1"/>
    <col min="13572" max="13572" width="5.125" style="490" customWidth="1"/>
    <col min="13573" max="13573" width="6.25" style="490" customWidth="1"/>
    <col min="13574" max="13574" width="6.125" style="490" customWidth="1"/>
    <col min="13575" max="13575" width="7" style="490" customWidth="1"/>
    <col min="13576" max="13576" width="8.75" style="490" bestFit="1" customWidth="1"/>
    <col min="13577" max="13577" width="6.125" style="490" customWidth="1"/>
    <col min="13578" max="13578" width="8.125" style="490" customWidth="1"/>
    <col min="13579" max="13579" width="8.875" style="490" customWidth="1"/>
    <col min="13580" max="13580" width="8.5" style="490" customWidth="1"/>
    <col min="13581" max="13581" width="8.625" style="490" customWidth="1"/>
    <col min="13582" max="13582" width="6.625" style="490" customWidth="1"/>
    <col min="13583" max="13583" width="11.625" style="490" customWidth="1"/>
    <col min="13584" max="13584" width="11.875" style="490" customWidth="1"/>
    <col min="13585" max="13824" width="9" style="490"/>
    <col min="13825" max="13825" width="4.125" style="490" customWidth="1"/>
    <col min="13826" max="13826" width="20.75" style="490" customWidth="1"/>
    <col min="13827" max="13827" width="6.5" style="490" customWidth="1"/>
    <col min="13828" max="13828" width="5.125" style="490" customWidth="1"/>
    <col min="13829" max="13829" width="6.25" style="490" customWidth="1"/>
    <col min="13830" max="13830" width="6.125" style="490" customWidth="1"/>
    <col min="13831" max="13831" width="7" style="490" customWidth="1"/>
    <col min="13832" max="13832" width="8.75" style="490" bestFit="1" customWidth="1"/>
    <col min="13833" max="13833" width="6.125" style="490" customWidth="1"/>
    <col min="13834" max="13834" width="8.125" style="490" customWidth="1"/>
    <col min="13835" max="13835" width="8.875" style="490" customWidth="1"/>
    <col min="13836" max="13836" width="8.5" style="490" customWidth="1"/>
    <col min="13837" max="13837" width="8.625" style="490" customWidth="1"/>
    <col min="13838" max="13838" width="6.625" style="490" customWidth="1"/>
    <col min="13839" max="13839" width="11.625" style="490" customWidth="1"/>
    <col min="13840" max="13840" width="11.875" style="490" customWidth="1"/>
    <col min="13841" max="14080" width="9" style="490"/>
    <col min="14081" max="14081" width="4.125" style="490" customWidth="1"/>
    <col min="14082" max="14082" width="20.75" style="490" customWidth="1"/>
    <col min="14083" max="14083" width="6.5" style="490" customWidth="1"/>
    <col min="14084" max="14084" width="5.125" style="490" customWidth="1"/>
    <col min="14085" max="14085" width="6.25" style="490" customWidth="1"/>
    <col min="14086" max="14086" width="6.125" style="490" customWidth="1"/>
    <col min="14087" max="14087" width="7" style="490" customWidth="1"/>
    <col min="14088" max="14088" width="8.75" style="490" bestFit="1" customWidth="1"/>
    <col min="14089" max="14089" width="6.125" style="490" customWidth="1"/>
    <col min="14090" max="14090" width="8.125" style="490" customWidth="1"/>
    <col min="14091" max="14091" width="8.875" style="490" customWidth="1"/>
    <col min="14092" max="14092" width="8.5" style="490" customWidth="1"/>
    <col min="14093" max="14093" width="8.625" style="490" customWidth="1"/>
    <col min="14094" max="14094" width="6.625" style="490" customWidth="1"/>
    <col min="14095" max="14095" width="11.625" style="490" customWidth="1"/>
    <col min="14096" max="14096" width="11.875" style="490" customWidth="1"/>
    <col min="14097" max="14336" width="9" style="490"/>
    <col min="14337" max="14337" width="4.125" style="490" customWidth="1"/>
    <col min="14338" max="14338" width="20.75" style="490" customWidth="1"/>
    <col min="14339" max="14339" width="6.5" style="490" customWidth="1"/>
    <col min="14340" max="14340" width="5.125" style="490" customWidth="1"/>
    <col min="14341" max="14341" width="6.25" style="490" customWidth="1"/>
    <col min="14342" max="14342" width="6.125" style="490" customWidth="1"/>
    <col min="14343" max="14343" width="7" style="490" customWidth="1"/>
    <col min="14344" max="14344" width="8.75" style="490" bestFit="1" customWidth="1"/>
    <col min="14345" max="14345" width="6.125" style="490" customWidth="1"/>
    <col min="14346" max="14346" width="8.125" style="490" customWidth="1"/>
    <col min="14347" max="14347" width="8.875" style="490" customWidth="1"/>
    <col min="14348" max="14348" width="8.5" style="490" customWidth="1"/>
    <col min="14349" max="14349" width="8.625" style="490" customWidth="1"/>
    <col min="14350" max="14350" width="6.625" style="490" customWidth="1"/>
    <col min="14351" max="14351" width="11.625" style="490" customWidth="1"/>
    <col min="14352" max="14352" width="11.875" style="490" customWidth="1"/>
    <col min="14353" max="14592" width="9" style="490"/>
    <col min="14593" max="14593" width="4.125" style="490" customWidth="1"/>
    <col min="14594" max="14594" width="20.75" style="490" customWidth="1"/>
    <col min="14595" max="14595" width="6.5" style="490" customWidth="1"/>
    <col min="14596" max="14596" width="5.125" style="490" customWidth="1"/>
    <col min="14597" max="14597" width="6.25" style="490" customWidth="1"/>
    <col min="14598" max="14598" width="6.125" style="490" customWidth="1"/>
    <col min="14599" max="14599" width="7" style="490" customWidth="1"/>
    <col min="14600" max="14600" width="8.75" style="490" bestFit="1" customWidth="1"/>
    <col min="14601" max="14601" width="6.125" style="490" customWidth="1"/>
    <col min="14602" max="14602" width="8.125" style="490" customWidth="1"/>
    <col min="14603" max="14603" width="8.875" style="490" customWidth="1"/>
    <col min="14604" max="14604" width="8.5" style="490" customWidth="1"/>
    <col min="14605" max="14605" width="8.625" style="490" customWidth="1"/>
    <col min="14606" max="14606" width="6.625" style="490" customWidth="1"/>
    <col min="14607" max="14607" width="11.625" style="490" customWidth="1"/>
    <col min="14608" max="14608" width="11.875" style="490" customWidth="1"/>
    <col min="14609" max="14848" width="9" style="490"/>
    <col min="14849" max="14849" width="4.125" style="490" customWidth="1"/>
    <col min="14850" max="14850" width="20.75" style="490" customWidth="1"/>
    <col min="14851" max="14851" width="6.5" style="490" customWidth="1"/>
    <col min="14852" max="14852" width="5.125" style="490" customWidth="1"/>
    <col min="14853" max="14853" width="6.25" style="490" customWidth="1"/>
    <col min="14854" max="14854" width="6.125" style="490" customWidth="1"/>
    <col min="14855" max="14855" width="7" style="490" customWidth="1"/>
    <col min="14856" max="14856" width="8.75" style="490" bestFit="1" customWidth="1"/>
    <col min="14857" max="14857" width="6.125" style="490" customWidth="1"/>
    <col min="14858" max="14858" width="8.125" style="490" customWidth="1"/>
    <col min="14859" max="14859" width="8.875" style="490" customWidth="1"/>
    <col min="14860" max="14860" width="8.5" style="490" customWidth="1"/>
    <col min="14861" max="14861" width="8.625" style="490" customWidth="1"/>
    <col min="14862" max="14862" width="6.625" style="490" customWidth="1"/>
    <col min="14863" max="14863" width="11.625" style="490" customWidth="1"/>
    <col min="14864" max="14864" width="11.875" style="490" customWidth="1"/>
    <col min="14865" max="15104" width="9" style="490"/>
    <col min="15105" max="15105" width="4.125" style="490" customWidth="1"/>
    <col min="15106" max="15106" width="20.75" style="490" customWidth="1"/>
    <col min="15107" max="15107" width="6.5" style="490" customWidth="1"/>
    <col min="15108" max="15108" width="5.125" style="490" customWidth="1"/>
    <col min="15109" max="15109" width="6.25" style="490" customWidth="1"/>
    <col min="15110" max="15110" width="6.125" style="490" customWidth="1"/>
    <col min="15111" max="15111" width="7" style="490" customWidth="1"/>
    <col min="15112" max="15112" width="8.75" style="490" bestFit="1" customWidth="1"/>
    <col min="15113" max="15113" width="6.125" style="490" customWidth="1"/>
    <col min="15114" max="15114" width="8.125" style="490" customWidth="1"/>
    <col min="15115" max="15115" width="8.875" style="490" customWidth="1"/>
    <col min="15116" max="15116" width="8.5" style="490" customWidth="1"/>
    <col min="15117" max="15117" width="8.625" style="490" customWidth="1"/>
    <col min="15118" max="15118" width="6.625" style="490" customWidth="1"/>
    <col min="15119" max="15119" width="11.625" style="490" customWidth="1"/>
    <col min="15120" max="15120" width="11.875" style="490" customWidth="1"/>
    <col min="15121" max="15360" width="9" style="490"/>
    <col min="15361" max="15361" width="4.125" style="490" customWidth="1"/>
    <col min="15362" max="15362" width="20.75" style="490" customWidth="1"/>
    <col min="15363" max="15363" width="6.5" style="490" customWidth="1"/>
    <col min="15364" max="15364" width="5.125" style="490" customWidth="1"/>
    <col min="15365" max="15365" width="6.25" style="490" customWidth="1"/>
    <col min="15366" max="15366" width="6.125" style="490" customWidth="1"/>
    <col min="15367" max="15367" width="7" style="490" customWidth="1"/>
    <col min="15368" max="15368" width="8.75" style="490" bestFit="1" customWidth="1"/>
    <col min="15369" max="15369" width="6.125" style="490" customWidth="1"/>
    <col min="15370" max="15370" width="8.125" style="490" customWidth="1"/>
    <col min="15371" max="15371" width="8.875" style="490" customWidth="1"/>
    <col min="15372" max="15372" width="8.5" style="490" customWidth="1"/>
    <col min="15373" max="15373" width="8.625" style="490" customWidth="1"/>
    <col min="15374" max="15374" width="6.625" style="490" customWidth="1"/>
    <col min="15375" max="15375" width="11.625" style="490" customWidth="1"/>
    <col min="15376" max="15376" width="11.875" style="490" customWidth="1"/>
    <col min="15377" max="15616" width="9" style="490"/>
    <col min="15617" max="15617" width="4.125" style="490" customWidth="1"/>
    <col min="15618" max="15618" width="20.75" style="490" customWidth="1"/>
    <col min="15619" max="15619" width="6.5" style="490" customWidth="1"/>
    <col min="15620" max="15620" width="5.125" style="490" customWidth="1"/>
    <col min="15621" max="15621" width="6.25" style="490" customWidth="1"/>
    <col min="15622" max="15622" width="6.125" style="490" customWidth="1"/>
    <col min="15623" max="15623" width="7" style="490" customWidth="1"/>
    <col min="15624" max="15624" width="8.75" style="490" bestFit="1" customWidth="1"/>
    <col min="15625" max="15625" width="6.125" style="490" customWidth="1"/>
    <col min="15626" max="15626" width="8.125" style="490" customWidth="1"/>
    <col min="15627" max="15627" width="8.875" style="490" customWidth="1"/>
    <col min="15628" max="15628" width="8.5" style="490" customWidth="1"/>
    <col min="15629" max="15629" width="8.625" style="490" customWidth="1"/>
    <col min="15630" max="15630" width="6.625" style="490" customWidth="1"/>
    <col min="15631" max="15631" width="11.625" style="490" customWidth="1"/>
    <col min="15632" max="15632" width="11.875" style="490" customWidth="1"/>
    <col min="15633" max="15872" width="9" style="490"/>
    <col min="15873" max="15873" width="4.125" style="490" customWidth="1"/>
    <col min="15874" max="15874" width="20.75" style="490" customWidth="1"/>
    <col min="15875" max="15875" width="6.5" style="490" customWidth="1"/>
    <col min="15876" max="15876" width="5.125" style="490" customWidth="1"/>
    <col min="15877" max="15877" width="6.25" style="490" customWidth="1"/>
    <col min="15878" max="15878" width="6.125" style="490" customWidth="1"/>
    <col min="15879" max="15879" width="7" style="490" customWidth="1"/>
    <col min="15880" max="15880" width="8.75" style="490" bestFit="1" customWidth="1"/>
    <col min="15881" max="15881" width="6.125" style="490" customWidth="1"/>
    <col min="15882" max="15882" width="8.125" style="490" customWidth="1"/>
    <col min="15883" max="15883" width="8.875" style="490" customWidth="1"/>
    <col min="15884" max="15884" width="8.5" style="490" customWidth="1"/>
    <col min="15885" max="15885" width="8.625" style="490" customWidth="1"/>
    <col min="15886" max="15886" width="6.625" style="490" customWidth="1"/>
    <col min="15887" max="15887" width="11.625" style="490" customWidth="1"/>
    <col min="15888" max="15888" width="11.875" style="490" customWidth="1"/>
    <col min="15889" max="16128" width="9" style="490"/>
    <col min="16129" max="16129" width="4.125" style="490" customWidth="1"/>
    <col min="16130" max="16130" width="20.75" style="490" customWidth="1"/>
    <col min="16131" max="16131" width="6.5" style="490" customWidth="1"/>
    <col min="16132" max="16132" width="5.125" style="490" customWidth="1"/>
    <col min="16133" max="16133" width="6.25" style="490" customWidth="1"/>
    <col min="16134" max="16134" width="6.125" style="490" customWidth="1"/>
    <col min="16135" max="16135" width="7" style="490" customWidth="1"/>
    <col min="16136" max="16136" width="8.75" style="490" bestFit="1" customWidth="1"/>
    <col min="16137" max="16137" width="6.125" style="490" customWidth="1"/>
    <col min="16138" max="16138" width="8.125" style="490" customWidth="1"/>
    <col min="16139" max="16139" width="8.875" style="490" customWidth="1"/>
    <col min="16140" max="16140" width="8.5" style="490" customWidth="1"/>
    <col min="16141" max="16141" width="8.625" style="490" customWidth="1"/>
    <col min="16142" max="16142" width="6.625" style="490" customWidth="1"/>
    <col min="16143" max="16143" width="11.625" style="490" customWidth="1"/>
    <col min="16144" max="16144" width="11.875" style="490" customWidth="1"/>
    <col min="16145" max="16384" width="9" style="490"/>
  </cols>
  <sheetData>
    <row r="1" spans="1:16" s="479" customFormat="1" ht="25.5" customHeight="1">
      <c r="A1" s="652" t="s">
        <v>1426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</row>
    <row r="2" spans="1:16">
      <c r="B2" s="481"/>
      <c r="C2" s="482"/>
      <c r="D2" s="483"/>
      <c r="E2" s="484"/>
      <c r="F2" s="484"/>
      <c r="G2" s="485"/>
      <c r="H2" s="486"/>
      <c r="I2" s="487"/>
      <c r="J2" s="484"/>
      <c r="K2" s="488"/>
      <c r="L2" s="488"/>
      <c r="M2" s="488"/>
      <c r="N2" s="488"/>
      <c r="O2" s="489"/>
    </row>
    <row r="3" spans="1:16" s="495" customFormat="1" ht="21.75" customHeight="1">
      <c r="A3" s="651" t="s">
        <v>565</v>
      </c>
      <c r="B3" s="651" t="s">
        <v>1427</v>
      </c>
      <c r="C3" s="651" t="s">
        <v>206</v>
      </c>
      <c r="D3" s="491" t="s">
        <v>206</v>
      </c>
      <c r="E3" s="651" t="s">
        <v>1428</v>
      </c>
      <c r="F3" s="651"/>
      <c r="G3" s="651"/>
      <c r="H3" s="492" t="s">
        <v>1429</v>
      </c>
      <c r="I3" s="493" t="s">
        <v>1430</v>
      </c>
      <c r="J3" s="653" t="s">
        <v>1431</v>
      </c>
      <c r="K3" s="653"/>
      <c r="L3" s="653"/>
      <c r="M3" s="653"/>
      <c r="N3" s="653"/>
      <c r="O3" s="494" t="s">
        <v>1432</v>
      </c>
      <c r="P3" s="651" t="s">
        <v>1433</v>
      </c>
    </row>
    <row r="4" spans="1:16" s="495" customFormat="1">
      <c r="A4" s="651"/>
      <c r="B4" s="651"/>
      <c r="C4" s="651"/>
      <c r="D4" s="491" t="s">
        <v>216</v>
      </c>
      <c r="E4" s="496">
        <v>2563</v>
      </c>
      <c r="F4" s="496">
        <v>2564</v>
      </c>
      <c r="G4" s="496">
        <v>2565</v>
      </c>
      <c r="H4" s="492" t="s">
        <v>220</v>
      </c>
      <c r="I4" s="493" t="s">
        <v>1434</v>
      </c>
      <c r="J4" s="497" t="s">
        <v>1435</v>
      </c>
      <c r="K4" s="497" t="s">
        <v>1436</v>
      </c>
      <c r="L4" s="497" t="s">
        <v>1437</v>
      </c>
      <c r="M4" s="497" t="s">
        <v>1438</v>
      </c>
      <c r="N4" s="498" t="s">
        <v>1439</v>
      </c>
      <c r="O4" s="494" t="s">
        <v>1440</v>
      </c>
      <c r="P4" s="651"/>
    </row>
    <row r="5" spans="1:16" ht="18.75" customHeight="1">
      <c r="A5" s="499">
        <v>1</v>
      </c>
      <c r="B5" s="500" t="s">
        <v>1441</v>
      </c>
      <c r="C5" s="499"/>
      <c r="D5" s="501">
        <v>1</v>
      </c>
      <c r="E5" s="502">
        <v>45</v>
      </c>
      <c r="F5" s="502">
        <v>25</v>
      </c>
      <c r="G5" s="502">
        <v>10</v>
      </c>
      <c r="H5" s="503">
        <v>200</v>
      </c>
      <c r="I5" s="502">
        <v>0</v>
      </c>
      <c r="J5" s="504">
        <v>10</v>
      </c>
      <c r="K5" s="504">
        <v>0</v>
      </c>
      <c r="L5" s="504">
        <v>0</v>
      </c>
      <c r="M5" s="504">
        <v>0</v>
      </c>
      <c r="N5" s="505">
        <f t="shared" ref="N5:N85" si="0">(J5+K5+L5+M5)</f>
        <v>10</v>
      </c>
      <c r="O5" s="506">
        <f t="shared" ref="O5:O85" si="1">H5*N5</f>
        <v>2000</v>
      </c>
      <c r="P5" s="507" t="s">
        <v>1442</v>
      </c>
    </row>
    <row r="6" spans="1:16">
      <c r="A6" s="499">
        <v>2</v>
      </c>
      <c r="B6" s="500" t="s">
        <v>1443</v>
      </c>
      <c r="C6" s="499"/>
      <c r="D6" s="501">
        <v>1</v>
      </c>
      <c r="E6" s="502">
        <v>45</v>
      </c>
      <c r="F6" s="502">
        <v>25</v>
      </c>
      <c r="G6" s="502">
        <v>10</v>
      </c>
      <c r="H6" s="503">
        <v>220</v>
      </c>
      <c r="I6" s="502">
        <v>0</v>
      </c>
      <c r="J6" s="504">
        <v>10</v>
      </c>
      <c r="K6" s="504">
        <v>0</v>
      </c>
      <c r="L6" s="504">
        <v>0</v>
      </c>
      <c r="M6" s="504">
        <v>0</v>
      </c>
      <c r="N6" s="505">
        <f t="shared" si="0"/>
        <v>10</v>
      </c>
      <c r="O6" s="506">
        <f t="shared" si="1"/>
        <v>2200</v>
      </c>
      <c r="P6" s="507" t="s">
        <v>1442</v>
      </c>
    </row>
    <row r="7" spans="1:16" ht="18.75" customHeight="1">
      <c r="A7" s="499">
        <v>3</v>
      </c>
      <c r="B7" s="500" t="s">
        <v>1444</v>
      </c>
      <c r="C7" s="508" t="s">
        <v>1445</v>
      </c>
      <c r="D7" s="501">
        <v>1</v>
      </c>
      <c r="E7" s="502">
        <v>2</v>
      </c>
      <c r="F7" s="502">
        <v>10</v>
      </c>
      <c r="G7" s="502">
        <v>22</v>
      </c>
      <c r="H7" s="503">
        <v>19</v>
      </c>
      <c r="I7" s="502">
        <v>0</v>
      </c>
      <c r="J7" s="504">
        <v>0</v>
      </c>
      <c r="K7" s="504">
        <v>0</v>
      </c>
      <c r="L7" s="504">
        <v>10</v>
      </c>
      <c r="M7" s="504">
        <v>0</v>
      </c>
      <c r="N7" s="505">
        <f t="shared" si="0"/>
        <v>10</v>
      </c>
      <c r="O7" s="506">
        <f t="shared" si="1"/>
        <v>190</v>
      </c>
      <c r="P7" s="507" t="s">
        <v>1442</v>
      </c>
    </row>
    <row r="8" spans="1:16" ht="18.75" customHeight="1">
      <c r="A8" s="499">
        <v>4</v>
      </c>
      <c r="B8" s="500" t="s">
        <v>1446</v>
      </c>
      <c r="C8" s="508" t="s">
        <v>1447</v>
      </c>
      <c r="D8" s="501">
        <v>1</v>
      </c>
      <c r="E8" s="502">
        <v>0</v>
      </c>
      <c r="F8" s="502">
        <v>1</v>
      </c>
      <c r="G8" s="502">
        <v>45</v>
      </c>
      <c r="H8" s="503">
        <v>19</v>
      </c>
      <c r="I8" s="502">
        <v>0</v>
      </c>
      <c r="J8" s="504">
        <v>0</v>
      </c>
      <c r="K8" s="504">
        <v>0</v>
      </c>
      <c r="L8" s="504">
        <v>0</v>
      </c>
      <c r="M8" s="504">
        <v>10</v>
      </c>
      <c r="N8" s="505">
        <f t="shared" si="0"/>
        <v>10</v>
      </c>
      <c r="O8" s="506">
        <f t="shared" si="1"/>
        <v>190</v>
      </c>
      <c r="P8" s="507" t="s">
        <v>1442</v>
      </c>
    </row>
    <row r="9" spans="1:16" ht="18.75" customHeight="1">
      <c r="A9" s="499">
        <v>5</v>
      </c>
      <c r="B9" s="500" t="s">
        <v>1448</v>
      </c>
      <c r="C9" s="508" t="s">
        <v>1449</v>
      </c>
      <c r="D9" s="501">
        <v>1</v>
      </c>
      <c r="E9" s="502">
        <v>40</v>
      </c>
      <c r="F9" s="502">
        <v>90</v>
      </c>
      <c r="G9" s="502">
        <v>102</v>
      </c>
      <c r="H9" s="503">
        <v>19</v>
      </c>
      <c r="I9" s="502">
        <v>50</v>
      </c>
      <c r="J9" s="504">
        <v>20</v>
      </c>
      <c r="K9" s="504">
        <v>0</v>
      </c>
      <c r="L9" s="504">
        <v>10</v>
      </c>
      <c r="M9" s="504">
        <v>20</v>
      </c>
      <c r="N9" s="505">
        <f t="shared" si="0"/>
        <v>50</v>
      </c>
      <c r="O9" s="506">
        <f t="shared" si="1"/>
        <v>950</v>
      </c>
      <c r="P9" s="507" t="s">
        <v>1442</v>
      </c>
    </row>
    <row r="10" spans="1:16" ht="18.75" customHeight="1">
      <c r="A10" s="499">
        <v>6</v>
      </c>
      <c r="B10" s="500" t="s">
        <v>1450</v>
      </c>
      <c r="C10" s="508" t="s">
        <v>1451</v>
      </c>
      <c r="D10" s="501">
        <v>1</v>
      </c>
      <c r="E10" s="502">
        <v>300</v>
      </c>
      <c r="F10" s="502">
        <v>470</v>
      </c>
      <c r="G10" s="502">
        <v>500</v>
      </c>
      <c r="H10" s="503">
        <v>19</v>
      </c>
      <c r="I10" s="502">
        <v>230</v>
      </c>
      <c r="J10" s="504">
        <v>50</v>
      </c>
      <c r="K10" s="504">
        <v>50</v>
      </c>
      <c r="L10" s="504">
        <v>50</v>
      </c>
      <c r="M10" s="504">
        <v>50</v>
      </c>
      <c r="N10" s="505">
        <f t="shared" si="0"/>
        <v>200</v>
      </c>
      <c r="O10" s="506">
        <f t="shared" si="1"/>
        <v>3800</v>
      </c>
      <c r="P10" s="507" t="s">
        <v>1442</v>
      </c>
    </row>
    <row r="11" spans="1:16" ht="18.75" customHeight="1">
      <c r="A11" s="499">
        <v>7</v>
      </c>
      <c r="B11" s="500" t="s">
        <v>1452</v>
      </c>
      <c r="C11" s="508" t="s">
        <v>1453</v>
      </c>
      <c r="D11" s="501">
        <v>1</v>
      </c>
      <c r="E11" s="502">
        <v>430</v>
      </c>
      <c r="F11" s="502">
        <v>820</v>
      </c>
      <c r="G11" s="502">
        <v>760</v>
      </c>
      <c r="H11" s="503">
        <v>19</v>
      </c>
      <c r="I11" s="502">
        <v>90</v>
      </c>
      <c r="J11" s="504">
        <v>200</v>
      </c>
      <c r="K11" s="504">
        <v>200</v>
      </c>
      <c r="L11" s="504">
        <v>250</v>
      </c>
      <c r="M11" s="504">
        <v>200</v>
      </c>
      <c r="N11" s="505">
        <f t="shared" si="0"/>
        <v>850</v>
      </c>
      <c r="O11" s="506">
        <f t="shared" si="1"/>
        <v>16150</v>
      </c>
      <c r="P11" s="507" t="s">
        <v>1442</v>
      </c>
    </row>
    <row r="12" spans="1:16" ht="18.75" customHeight="1">
      <c r="A12" s="499">
        <v>8</v>
      </c>
      <c r="B12" s="509" t="s">
        <v>1454</v>
      </c>
      <c r="C12" s="510" t="s">
        <v>1455</v>
      </c>
      <c r="D12" s="501"/>
      <c r="E12" s="502">
        <v>22</v>
      </c>
      <c r="F12" s="502">
        <v>24</v>
      </c>
      <c r="G12" s="502">
        <v>105</v>
      </c>
      <c r="H12" s="503">
        <v>19</v>
      </c>
      <c r="I12" s="504">
        <v>46</v>
      </c>
      <c r="J12" s="504">
        <v>20</v>
      </c>
      <c r="K12" s="504">
        <v>0</v>
      </c>
      <c r="L12" s="504">
        <v>20</v>
      </c>
      <c r="M12" s="504">
        <v>10</v>
      </c>
      <c r="N12" s="505">
        <f t="shared" si="0"/>
        <v>50</v>
      </c>
      <c r="O12" s="506">
        <f t="shared" si="1"/>
        <v>950</v>
      </c>
      <c r="P12" s="507" t="s">
        <v>1442</v>
      </c>
    </row>
    <row r="13" spans="1:16" ht="18.75" customHeight="1">
      <c r="A13" s="499">
        <v>9</v>
      </c>
      <c r="B13" s="509" t="s">
        <v>1456</v>
      </c>
      <c r="C13" s="511" t="s">
        <v>1457</v>
      </c>
      <c r="D13" s="501">
        <v>1</v>
      </c>
      <c r="E13" s="502">
        <v>1</v>
      </c>
      <c r="F13" s="502">
        <v>0</v>
      </c>
      <c r="G13" s="502">
        <v>46</v>
      </c>
      <c r="H13" s="503">
        <v>19</v>
      </c>
      <c r="I13" s="504">
        <v>0</v>
      </c>
      <c r="J13" s="504">
        <v>20</v>
      </c>
      <c r="K13" s="504">
        <v>0</v>
      </c>
      <c r="L13" s="504">
        <v>0</v>
      </c>
      <c r="M13" s="504">
        <v>20</v>
      </c>
      <c r="N13" s="505">
        <f t="shared" si="0"/>
        <v>40</v>
      </c>
      <c r="O13" s="506">
        <f t="shared" si="1"/>
        <v>760</v>
      </c>
      <c r="P13" s="507" t="s">
        <v>1442</v>
      </c>
    </row>
    <row r="14" spans="1:16" ht="18.75" customHeight="1">
      <c r="A14" s="499">
        <v>10</v>
      </c>
      <c r="B14" s="509" t="s">
        <v>1458</v>
      </c>
      <c r="C14" s="511"/>
      <c r="D14" s="501">
        <v>1</v>
      </c>
      <c r="E14" s="502">
        <v>1240</v>
      </c>
      <c r="F14" s="502">
        <v>4880</v>
      </c>
      <c r="G14" s="502">
        <v>8488</v>
      </c>
      <c r="H14" s="503">
        <v>7</v>
      </c>
      <c r="I14" s="504">
        <v>400</v>
      </c>
      <c r="J14" s="504">
        <v>2000</v>
      </c>
      <c r="K14" s="504">
        <v>2000</v>
      </c>
      <c r="L14" s="504">
        <v>2000</v>
      </c>
      <c r="M14" s="504">
        <v>2000</v>
      </c>
      <c r="N14" s="505">
        <f>(J14+K14+L14+M14)</f>
        <v>8000</v>
      </c>
      <c r="O14" s="506">
        <f>H14*N14</f>
        <v>56000</v>
      </c>
      <c r="P14" s="507" t="s">
        <v>1442</v>
      </c>
    </row>
    <row r="15" spans="1:16" ht="18.75" customHeight="1">
      <c r="A15" s="499">
        <v>11</v>
      </c>
      <c r="B15" s="500" t="s">
        <v>1459</v>
      </c>
      <c r="C15" s="499" t="s">
        <v>1460</v>
      </c>
      <c r="D15" s="501">
        <v>1</v>
      </c>
      <c r="E15" s="502">
        <v>0</v>
      </c>
      <c r="F15" s="502">
        <v>30</v>
      </c>
      <c r="G15" s="502">
        <v>43</v>
      </c>
      <c r="H15" s="503">
        <v>650</v>
      </c>
      <c r="I15" s="504">
        <v>0</v>
      </c>
      <c r="J15" s="504">
        <v>5</v>
      </c>
      <c r="K15" s="504">
        <v>0</v>
      </c>
      <c r="L15" s="504">
        <v>0</v>
      </c>
      <c r="M15" s="504">
        <v>0</v>
      </c>
      <c r="N15" s="505">
        <f t="shared" si="0"/>
        <v>5</v>
      </c>
      <c r="O15" s="506">
        <f t="shared" si="1"/>
        <v>3250</v>
      </c>
      <c r="P15" s="507" t="s">
        <v>1442</v>
      </c>
    </row>
    <row r="16" spans="1:16" ht="18.75" customHeight="1">
      <c r="A16" s="499">
        <v>12</v>
      </c>
      <c r="B16" s="500" t="s">
        <v>1461</v>
      </c>
      <c r="C16" s="499"/>
      <c r="D16" s="501">
        <v>1</v>
      </c>
      <c r="E16" s="502">
        <v>239</v>
      </c>
      <c r="F16" s="502">
        <v>242</v>
      </c>
      <c r="G16" s="502">
        <v>250</v>
      </c>
      <c r="H16" s="503">
        <v>24</v>
      </c>
      <c r="I16" s="504">
        <v>50</v>
      </c>
      <c r="J16" s="504">
        <v>50</v>
      </c>
      <c r="K16" s="504">
        <v>50</v>
      </c>
      <c r="L16" s="504">
        <v>50</v>
      </c>
      <c r="M16" s="504">
        <v>50</v>
      </c>
      <c r="N16" s="505">
        <f t="shared" si="0"/>
        <v>200</v>
      </c>
      <c r="O16" s="506">
        <f t="shared" si="1"/>
        <v>4800</v>
      </c>
      <c r="P16" s="507" t="s">
        <v>1442</v>
      </c>
    </row>
    <row r="17" spans="1:16" ht="18.75" customHeight="1">
      <c r="A17" s="499">
        <v>13</v>
      </c>
      <c r="B17" s="500" t="s">
        <v>1462</v>
      </c>
      <c r="C17" s="499"/>
      <c r="D17" s="501">
        <v>1</v>
      </c>
      <c r="E17" s="502">
        <v>121</v>
      </c>
      <c r="F17" s="502">
        <v>155</v>
      </c>
      <c r="G17" s="502">
        <v>158</v>
      </c>
      <c r="H17" s="503">
        <v>24</v>
      </c>
      <c r="I17" s="504">
        <v>42</v>
      </c>
      <c r="J17" s="504">
        <v>50</v>
      </c>
      <c r="K17" s="504">
        <v>50</v>
      </c>
      <c r="L17" s="504">
        <v>0</v>
      </c>
      <c r="M17" s="504">
        <v>0</v>
      </c>
      <c r="N17" s="505">
        <f t="shared" si="0"/>
        <v>100</v>
      </c>
      <c r="O17" s="506">
        <f t="shared" si="1"/>
        <v>2400</v>
      </c>
      <c r="P17" s="507" t="s">
        <v>1442</v>
      </c>
    </row>
    <row r="18" spans="1:16" ht="18.75" customHeight="1">
      <c r="A18" s="499">
        <v>14</v>
      </c>
      <c r="B18" s="500" t="s">
        <v>1463</v>
      </c>
      <c r="C18" s="499"/>
      <c r="D18" s="501">
        <v>1</v>
      </c>
      <c r="E18" s="502">
        <v>95</v>
      </c>
      <c r="F18" s="502">
        <v>110</v>
      </c>
      <c r="G18" s="502">
        <v>104</v>
      </c>
      <c r="H18" s="503">
        <v>24</v>
      </c>
      <c r="I18" s="504">
        <v>70</v>
      </c>
      <c r="J18" s="504">
        <v>0</v>
      </c>
      <c r="K18" s="504">
        <v>20</v>
      </c>
      <c r="L18" s="504">
        <v>0</v>
      </c>
      <c r="M18" s="504">
        <v>50</v>
      </c>
      <c r="N18" s="505">
        <f t="shared" si="0"/>
        <v>70</v>
      </c>
      <c r="O18" s="506">
        <f t="shared" si="1"/>
        <v>1680</v>
      </c>
      <c r="P18" s="507" t="s">
        <v>1442</v>
      </c>
    </row>
    <row r="19" spans="1:16" ht="18.75" customHeight="1">
      <c r="A19" s="499">
        <v>15</v>
      </c>
      <c r="B19" s="500" t="s">
        <v>1464</v>
      </c>
      <c r="C19" s="499" t="s">
        <v>1465</v>
      </c>
      <c r="D19" s="501">
        <v>1</v>
      </c>
      <c r="E19" s="502">
        <v>0</v>
      </c>
      <c r="F19" s="502">
        <v>17</v>
      </c>
      <c r="G19" s="502">
        <v>0</v>
      </c>
      <c r="H19" s="503">
        <v>420</v>
      </c>
      <c r="I19" s="504">
        <v>0</v>
      </c>
      <c r="J19" s="504">
        <v>0</v>
      </c>
      <c r="K19" s="504">
        <v>4</v>
      </c>
      <c r="L19" s="504">
        <v>0</v>
      </c>
      <c r="M19" s="504">
        <v>0</v>
      </c>
      <c r="N19" s="505">
        <f t="shared" si="0"/>
        <v>4</v>
      </c>
      <c r="O19" s="506">
        <f t="shared" si="1"/>
        <v>1680</v>
      </c>
      <c r="P19" s="507" t="s">
        <v>1442</v>
      </c>
    </row>
    <row r="20" spans="1:16" ht="18.75" customHeight="1">
      <c r="A20" s="499">
        <v>16</v>
      </c>
      <c r="B20" s="500" t="s">
        <v>1466</v>
      </c>
      <c r="C20" s="499" t="s">
        <v>1465</v>
      </c>
      <c r="D20" s="501">
        <v>1</v>
      </c>
      <c r="E20" s="502">
        <v>0</v>
      </c>
      <c r="F20" s="502">
        <v>27</v>
      </c>
      <c r="G20" s="502">
        <v>10</v>
      </c>
      <c r="H20" s="503">
        <v>400</v>
      </c>
      <c r="I20" s="504">
        <v>0</v>
      </c>
      <c r="J20" s="504">
        <v>0</v>
      </c>
      <c r="K20" s="504">
        <v>6</v>
      </c>
      <c r="L20" s="504">
        <v>0</v>
      </c>
      <c r="M20" s="504">
        <v>0</v>
      </c>
      <c r="N20" s="505">
        <f>(J20+K20+L20+M20)</f>
        <v>6</v>
      </c>
      <c r="O20" s="506">
        <f>H20*N20</f>
        <v>2400</v>
      </c>
      <c r="P20" s="507" t="s">
        <v>1442</v>
      </c>
    </row>
    <row r="21" spans="1:16" ht="18.75" customHeight="1">
      <c r="A21" s="499">
        <v>17</v>
      </c>
      <c r="B21" s="500" t="s">
        <v>1464</v>
      </c>
      <c r="C21" s="499" t="s">
        <v>1467</v>
      </c>
      <c r="D21" s="501">
        <v>1</v>
      </c>
      <c r="E21" s="502">
        <v>5</v>
      </c>
      <c r="F21" s="502">
        <v>10</v>
      </c>
      <c r="G21" s="502">
        <v>20</v>
      </c>
      <c r="H21" s="503">
        <v>1190</v>
      </c>
      <c r="I21" s="504">
        <v>0</v>
      </c>
      <c r="J21" s="504">
        <v>0</v>
      </c>
      <c r="K21" s="504">
        <v>4</v>
      </c>
      <c r="L21" s="504">
        <v>0</v>
      </c>
      <c r="M21" s="504">
        <v>0</v>
      </c>
      <c r="N21" s="505">
        <f t="shared" si="0"/>
        <v>4</v>
      </c>
      <c r="O21" s="506">
        <f t="shared" si="1"/>
        <v>4760</v>
      </c>
      <c r="P21" s="507" t="s">
        <v>1442</v>
      </c>
    </row>
    <row r="22" spans="1:16" ht="18.75" customHeight="1">
      <c r="A22" s="499">
        <v>18</v>
      </c>
      <c r="B22" s="500" t="s">
        <v>1464</v>
      </c>
      <c r="C22" s="499" t="s">
        <v>1468</v>
      </c>
      <c r="D22" s="501">
        <v>1</v>
      </c>
      <c r="E22" s="502">
        <v>15</v>
      </c>
      <c r="F22" s="502">
        <v>0</v>
      </c>
      <c r="G22" s="502">
        <v>30</v>
      </c>
      <c r="H22" s="503">
        <v>700</v>
      </c>
      <c r="I22" s="504">
        <v>0</v>
      </c>
      <c r="J22" s="504">
        <v>4</v>
      </c>
      <c r="K22" s="504">
        <v>0</v>
      </c>
      <c r="L22" s="504">
        <v>0</v>
      </c>
      <c r="M22" s="504">
        <v>0</v>
      </c>
      <c r="N22" s="505">
        <f t="shared" si="0"/>
        <v>4</v>
      </c>
      <c r="O22" s="506">
        <f t="shared" si="1"/>
        <v>2800</v>
      </c>
      <c r="P22" s="507" t="s">
        <v>1442</v>
      </c>
    </row>
    <row r="23" spans="1:16" ht="18.75" customHeight="1">
      <c r="A23" s="499">
        <v>19</v>
      </c>
      <c r="B23" s="500" t="s">
        <v>1466</v>
      </c>
      <c r="C23" s="499" t="s">
        <v>1468</v>
      </c>
      <c r="D23" s="501">
        <v>1</v>
      </c>
      <c r="E23" s="502">
        <v>15</v>
      </c>
      <c r="F23" s="502">
        <v>0</v>
      </c>
      <c r="G23" s="502">
        <v>0</v>
      </c>
      <c r="H23" s="503">
        <v>752</v>
      </c>
      <c r="I23" s="504">
        <v>0</v>
      </c>
      <c r="J23" s="504">
        <v>4</v>
      </c>
      <c r="K23" s="504">
        <v>0</v>
      </c>
      <c r="L23" s="504">
        <v>0</v>
      </c>
      <c r="M23" s="504">
        <v>0</v>
      </c>
      <c r="N23" s="505">
        <f>(J23+K23+L23+M23)</f>
        <v>4</v>
      </c>
      <c r="O23" s="506">
        <f>H23*N23</f>
        <v>3008</v>
      </c>
      <c r="P23" s="507" t="s">
        <v>1442</v>
      </c>
    </row>
    <row r="24" spans="1:16" ht="18.75" customHeight="1">
      <c r="A24" s="499">
        <v>20</v>
      </c>
      <c r="B24" s="500" t="s">
        <v>1464</v>
      </c>
      <c r="C24" s="499" t="s">
        <v>1469</v>
      </c>
      <c r="D24" s="501">
        <v>1</v>
      </c>
      <c r="E24" s="502">
        <v>0</v>
      </c>
      <c r="F24" s="502">
        <v>0</v>
      </c>
      <c r="G24" s="502">
        <v>0</v>
      </c>
      <c r="H24" s="503">
        <v>830</v>
      </c>
      <c r="I24" s="504">
        <v>0</v>
      </c>
      <c r="J24" s="504">
        <v>0</v>
      </c>
      <c r="K24" s="504">
        <v>0</v>
      </c>
      <c r="L24" s="504">
        <v>0</v>
      </c>
      <c r="M24" s="504">
        <v>4</v>
      </c>
      <c r="N24" s="505">
        <f t="shared" si="0"/>
        <v>4</v>
      </c>
      <c r="O24" s="506">
        <f t="shared" si="1"/>
        <v>3320</v>
      </c>
      <c r="P24" s="507" t="s">
        <v>1442</v>
      </c>
    </row>
    <row r="25" spans="1:16" ht="18.75" customHeight="1">
      <c r="A25" s="499">
        <v>21</v>
      </c>
      <c r="B25" s="500" t="s">
        <v>1466</v>
      </c>
      <c r="C25" s="499" t="s">
        <v>1467</v>
      </c>
      <c r="D25" s="501">
        <v>1</v>
      </c>
      <c r="E25" s="502">
        <v>5</v>
      </c>
      <c r="F25" s="502">
        <v>10</v>
      </c>
      <c r="G25" s="502">
        <v>0</v>
      </c>
      <c r="H25" s="503">
        <v>900</v>
      </c>
      <c r="I25" s="504">
        <v>0</v>
      </c>
      <c r="J25" s="504">
        <v>0</v>
      </c>
      <c r="K25" s="504">
        <v>4</v>
      </c>
      <c r="L25" s="504">
        <v>0</v>
      </c>
      <c r="M25" s="504">
        <v>0</v>
      </c>
      <c r="N25" s="505">
        <f>(J25+K25+L25+M25)</f>
        <v>4</v>
      </c>
      <c r="O25" s="506">
        <f>H25*N25</f>
        <v>3600</v>
      </c>
      <c r="P25" s="507" t="s">
        <v>1442</v>
      </c>
    </row>
    <row r="26" spans="1:16" ht="18.75" customHeight="1">
      <c r="A26" s="499">
        <v>22</v>
      </c>
      <c r="B26" s="500" t="s">
        <v>1470</v>
      </c>
      <c r="C26" s="499" t="s">
        <v>1471</v>
      </c>
      <c r="D26" s="501">
        <v>1</v>
      </c>
      <c r="E26" s="502">
        <v>936</v>
      </c>
      <c r="F26" s="502">
        <v>595</v>
      </c>
      <c r="G26" s="502">
        <v>537</v>
      </c>
      <c r="H26" s="503">
        <v>176.55</v>
      </c>
      <c r="I26" s="504">
        <v>318</v>
      </c>
      <c r="J26" s="504">
        <v>100</v>
      </c>
      <c r="K26" s="504">
        <v>100</v>
      </c>
      <c r="L26" s="504">
        <v>100</v>
      </c>
      <c r="M26" s="504">
        <v>100</v>
      </c>
      <c r="N26" s="505">
        <f t="shared" si="0"/>
        <v>400</v>
      </c>
      <c r="O26" s="506">
        <f t="shared" si="1"/>
        <v>70620</v>
      </c>
      <c r="P26" s="507" t="s">
        <v>1442</v>
      </c>
    </row>
    <row r="27" spans="1:16" ht="18.75" customHeight="1">
      <c r="A27" s="499">
        <v>23</v>
      </c>
      <c r="B27" s="500" t="s">
        <v>1472</v>
      </c>
      <c r="C27" s="499"/>
      <c r="D27" s="501">
        <v>1</v>
      </c>
      <c r="E27" s="502">
        <v>0</v>
      </c>
      <c r="F27" s="502">
        <v>0</v>
      </c>
      <c r="G27" s="502">
        <v>0</v>
      </c>
      <c r="H27" s="503">
        <v>1320</v>
      </c>
      <c r="I27" s="504">
        <v>0</v>
      </c>
      <c r="J27" s="504">
        <v>4</v>
      </c>
      <c r="K27" s="504">
        <v>0</v>
      </c>
      <c r="L27" s="504">
        <v>0</v>
      </c>
      <c r="M27" s="504">
        <v>0</v>
      </c>
      <c r="N27" s="505">
        <f t="shared" si="0"/>
        <v>4</v>
      </c>
      <c r="O27" s="506">
        <f t="shared" si="1"/>
        <v>5280</v>
      </c>
      <c r="P27" s="507" t="s">
        <v>1442</v>
      </c>
    </row>
    <row r="28" spans="1:16" ht="18.75" customHeight="1">
      <c r="A28" s="499">
        <v>24</v>
      </c>
      <c r="B28" s="500" t="s">
        <v>1473</v>
      </c>
      <c r="C28" s="499"/>
      <c r="D28" s="501">
        <v>1</v>
      </c>
      <c r="E28" s="502">
        <v>565</v>
      </c>
      <c r="F28" s="502">
        <v>844</v>
      </c>
      <c r="G28" s="502">
        <v>1446</v>
      </c>
      <c r="H28" s="503">
        <v>36.5</v>
      </c>
      <c r="I28" s="504">
        <v>0</v>
      </c>
      <c r="J28" s="504">
        <v>350</v>
      </c>
      <c r="K28" s="504">
        <v>350</v>
      </c>
      <c r="L28" s="504">
        <v>300</v>
      </c>
      <c r="M28" s="504">
        <v>350</v>
      </c>
      <c r="N28" s="505">
        <f t="shared" si="0"/>
        <v>1350</v>
      </c>
      <c r="O28" s="506">
        <f t="shared" si="1"/>
        <v>49275</v>
      </c>
      <c r="P28" s="507" t="s">
        <v>1442</v>
      </c>
    </row>
    <row r="29" spans="1:16" ht="18.75" customHeight="1">
      <c r="A29" s="499">
        <v>25</v>
      </c>
      <c r="B29" s="500" t="s">
        <v>1474</v>
      </c>
      <c r="C29" s="499" t="s">
        <v>1471</v>
      </c>
      <c r="D29" s="501">
        <v>1</v>
      </c>
      <c r="E29" s="502">
        <v>5</v>
      </c>
      <c r="F29" s="502">
        <v>0</v>
      </c>
      <c r="G29" s="502">
        <v>0</v>
      </c>
      <c r="H29" s="503">
        <v>950</v>
      </c>
      <c r="I29" s="504">
        <v>0</v>
      </c>
      <c r="J29" s="504">
        <v>0</v>
      </c>
      <c r="K29" s="504">
        <v>2</v>
      </c>
      <c r="L29" s="504">
        <v>0</v>
      </c>
      <c r="M29" s="504">
        <v>0</v>
      </c>
      <c r="N29" s="505">
        <f t="shared" si="0"/>
        <v>2</v>
      </c>
      <c r="O29" s="506">
        <f t="shared" si="1"/>
        <v>1900</v>
      </c>
      <c r="P29" s="507" t="s">
        <v>1442</v>
      </c>
    </row>
    <row r="30" spans="1:16" ht="18.75" customHeight="1">
      <c r="A30" s="499">
        <v>26</v>
      </c>
      <c r="B30" s="500" t="s">
        <v>1475</v>
      </c>
      <c r="C30" s="499" t="s">
        <v>1471</v>
      </c>
      <c r="D30" s="501">
        <v>1</v>
      </c>
      <c r="E30" s="502">
        <v>0</v>
      </c>
      <c r="F30" s="502">
        <v>0</v>
      </c>
      <c r="G30" s="502">
        <v>3</v>
      </c>
      <c r="H30" s="503">
        <v>8025</v>
      </c>
      <c r="I30" s="504">
        <v>0</v>
      </c>
      <c r="J30" s="504">
        <v>0</v>
      </c>
      <c r="K30" s="504">
        <v>2</v>
      </c>
      <c r="L30" s="504">
        <v>0</v>
      </c>
      <c r="M30" s="504">
        <v>0</v>
      </c>
      <c r="N30" s="505">
        <f>(J30+K30+L30+M30)</f>
        <v>2</v>
      </c>
      <c r="O30" s="506">
        <f>H30*N30</f>
        <v>16050</v>
      </c>
      <c r="P30" s="507" t="s">
        <v>1442</v>
      </c>
    </row>
    <row r="31" spans="1:16" ht="18.75" customHeight="1">
      <c r="A31" s="499">
        <v>27</v>
      </c>
      <c r="B31" s="500" t="s">
        <v>1476</v>
      </c>
      <c r="C31" s="499" t="s">
        <v>1477</v>
      </c>
      <c r="D31" s="501">
        <v>1</v>
      </c>
      <c r="E31" s="502">
        <v>2</v>
      </c>
      <c r="F31" s="502">
        <v>6</v>
      </c>
      <c r="G31" s="502">
        <v>21</v>
      </c>
      <c r="H31" s="503">
        <v>125</v>
      </c>
      <c r="I31" s="504">
        <v>0</v>
      </c>
      <c r="J31" s="504">
        <v>5</v>
      </c>
      <c r="K31" s="504">
        <v>0</v>
      </c>
      <c r="L31" s="504">
        <v>0</v>
      </c>
      <c r="M31" s="504">
        <v>0</v>
      </c>
      <c r="N31" s="505">
        <f t="shared" si="0"/>
        <v>5</v>
      </c>
      <c r="O31" s="506">
        <f t="shared" si="1"/>
        <v>625</v>
      </c>
      <c r="P31" s="507" t="s">
        <v>1442</v>
      </c>
    </row>
    <row r="32" spans="1:16" ht="18.75" customHeight="1">
      <c r="A32" s="499">
        <v>28</v>
      </c>
      <c r="B32" s="500" t="s">
        <v>1476</v>
      </c>
      <c r="C32" s="499" t="s">
        <v>1478</v>
      </c>
      <c r="D32" s="501">
        <v>1</v>
      </c>
      <c r="E32" s="502">
        <v>1</v>
      </c>
      <c r="F32" s="502">
        <v>0</v>
      </c>
      <c r="G32" s="502">
        <v>29</v>
      </c>
      <c r="H32" s="503">
        <v>115</v>
      </c>
      <c r="I32" s="504">
        <v>0</v>
      </c>
      <c r="J32" s="504">
        <v>5</v>
      </c>
      <c r="K32" s="504">
        <v>0</v>
      </c>
      <c r="L32" s="504">
        <v>0</v>
      </c>
      <c r="M32" s="504">
        <v>0</v>
      </c>
      <c r="N32" s="505">
        <f t="shared" si="0"/>
        <v>5</v>
      </c>
      <c r="O32" s="506">
        <f t="shared" si="1"/>
        <v>575</v>
      </c>
      <c r="P32" s="507" t="s">
        <v>1442</v>
      </c>
    </row>
    <row r="33" spans="1:16" ht="18.75" customHeight="1">
      <c r="A33" s="499">
        <v>29</v>
      </c>
      <c r="B33" s="500" t="s">
        <v>1479</v>
      </c>
      <c r="C33" s="499" t="s">
        <v>1480</v>
      </c>
      <c r="D33" s="501">
        <v>100</v>
      </c>
      <c r="E33" s="502">
        <v>54</v>
      </c>
      <c r="F33" s="502">
        <v>48</v>
      </c>
      <c r="G33" s="502">
        <v>54</v>
      </c>
      <c r="H33" s="503">
        <v>275</v>
      </c>
      <c r="I33" s="504">
        <v>10</v>
      </c>
      <c r="J33" s="504">
        <v>10</v>
      </c>
      <c r="K33" s="504">
        <v>20</v>
      </c>
      <c r="L33" s="504">
        <v>20</v>
      </c>
      <c r="M33" s="504">
        <v>0</v>
      </c>
      <c r="N33" s="505">
        <f t="shared" si="0"/>
        <v>50</v>
      </c>
      <c r="O33" s="506">
        <f t="shared" si="1"/>
        <v>13750</v>
      </c>
      <c r="P33" s="507" t="s">
        <v>1442</v>
      </c>
    </row>
    <row r="34" spans="1:16" ht="18.75" customHeight="1">
      <c r="A34" s="499">
        <v>30</v>
      </c>
      <c r="B34" s="500" t="s">
        <v>1479</v>
      </c>
      <c r="C34" s="499" t="s">
        <v>1481</v>
      </c>
      <c r="D34" s="501">
        <v>100</v>
      </c>
      <c r="E34" s="502">
        <v>0</v>
      </c>
      <c r="F34" s="502">
        <v>0</v>
      </c>
      <c r="G34" s="502">
        <v>3</v>
      </c>
      <c r="H34" s="503">
        <v>260</v>
      </c>
      <c r="I34" s="504">
        <v>0</v>
      </c>
      <c r="J34" s="504">
        <v>10</v>
      </c>
      <c r="K34" s="504">
        <v>0</v>
      </c>
      <c r="L34" s="504">
        <v>0</v>
      </c>
      <c r="M34" s="504">
        <v>0</v>
      </c>
      <c r="N34" s="505">
        <f>(J34+K34+L34+M34)</f>
        <v>10</v>
      </c>
      <c r="O34" s="506">
        <f>H34*N34</f>
        <v>2600</v>
      </c>
      <c r="P34" s="507" t="s">
        <v>1442</v>
      </c>
    </row>
    <row r="35" spans="1:16" ht="18.75" customHeight="1">
      <c r="A35" s="499">
        <v>31</v>
      </c>
      <c r="B35" s="500" t="s">
        <v>1479</v>
      </c>
      <c r="C35" s="499" t="s">
        <v>1482</v>
      </c>
      <c r="D35" s="501">
        <v>100</v>
      </c>
      <c r="E35" s="502">
        <v>14</v>
      </c>
      <c r="F35" s="502">
        <v>14</v>
      </c>
      <c r="G35" s="502">
        <v>3</v>
      </c>
      <c r="H35" s="503">
        <v>363.53</v>
      </c>
      <c r="I35" s="504">
        <v>4</v>
      </c>
      <c r="J35" s="504">
        <v>10</v>
      </c>
      <c r="K35" s="504">
        <v>0</v>
      </c>
      <c r="L35" s="504">
        <v>0</v>
      </c>
      <c r="M35" s="504">
        <v>0</v>
      </c>
      <c r="N35" s="505">
        <f t="shared" si="0"/>
        <v>10</v>
      </c>
      <c r="O35" s="506">
        <f t="shared" si="1"/>
        <v>3635.2999999999997</v>
      </c>
      <c r="P35" s="507" t="s">
        <v>1442</v>
      </c>
    </row>
    <row r="36" spans="1:16" ht="18.75" customHeight="1">
      <c r="A36" s="499">
        <v>32</v>
      </c>
      <c r="B36" s="500" t="s">
        <v>1479</v>
      </c>
      <c r="C36" s="499" t="s">
        <v>1483</v>
      </c>
      <c r="D36" s="501">
        <v>100</v>
      </c>
      <c r="E36" s="502">
        <v>13</v>
      </c>
      <c r="F36" s="502">
        <v>10</v>
      </c>
      <c r="G36" s="502">
        <v>8</v>
      </c>
      <c r="H36" s="503">
        <v>315</v>
      </c>
      <c r="I36" s="504">
        <v>6</v>
      </c>
      <c r="J36" s="504">
        <v>10</v>
      </c>
      <c r="K36" s="504">
        <v>0</v>
      </c>
      <c r="L36" s="504">
        <v>0</v>
      </c>
      <c r="M36" s="504">
        <v>0</v>
      </c>
      <c r="N36" s="505">
        <f t="shared" si="0"/>
        <v>10</v>
      </c>
      <c r="O36" s="506">
        <f t="shared" si="1"/>
        <v>3150</v>
      </c>
      <c r="P36" s="507" t="s">
        <v>1442</v>
      </c>
    </row>
    <row r="37" spans="1:16" ht="18.75" customHeight="1">
      <c r="A37" s="499">
        <v>33</v>
      </c>
      <c r="B37" s="500" t="s">
        <v>1484</v>
      </c>
      <c r="C37" s="499" t="s">
        <v>1471</v>
      </c>
      <c r="D37" s="501">
        <v>1</v>
      </c>
      <c r="E37" s="502">
        <f>23*50</f>
        <v>1150</v>
      </c>
      <c r="F37" s="502">
        <f>30*50</f>
        <v>1500</v>
      </c>
      <c r="G37" s="502">
        <v>1600</v>
      </c>
      <c r="H37" s="503">
        <v>19.260000000000002</v>
      </c>
      <c r="I37" s="504">
        <v>400</v>
      </c>
      <c r="J37" s="504">
        <v>400</v>
      </c>
      <c r="K37" s="504">
        <v>200</v>
      </c>
      <c r="L37" s="504">
        <v>400</v>
      </c>
      <c r="M37" s="504">
        <v>400</v>
      </c>
      <c r="N37" s="505">
        <f t="shared" si="0"/>
        <v>1400</v>
      </c>
      <c r="O37" s="506">
        <f t="shared" si="1"/>
        <v>26964.000000000004</v>
      </c>
      <c r="P37" s="507" t="s">
        <v>1442</v>
      </c>
    </row>
    <row r="38" spans="1:16" ht="18.75" customHeight="1">
      <c r="A38" s="499">
        <v>34</v>
      </c>
      <c r="B38" s="500" t="s">
        <v>1485</v>
      </c>
      <c r="C38" s="499"/>
      <c r="D38" s="501">
        <v>1</v>
      </c>
      <c r="E38" s="502">
        <v>6</v>
      </c>
      <c r="F38" s="502">
        <v>0</v>
      </c>
      <c r="G38" s="502">
        <v>1</v>
      </c>
      <c r="H38" s="503">
        <v>2450</v>
      </c>
      <c r="I38" s="504">
        <v>0</v>
      </c>
      <c r="J38" s="504">
        <v>2</v>
      </c>
      <c r="K38" s="504">
        <v>0</v>
      </c>
      <c r="L38" s="504">
        <v>0</v>
      </c>
      <c r="M38" s="504">
        <v>0</v>
      </c>
      <c r="N38" s="505">
        <f t="shared" si="0"/>
        <v>2</v>
      </c>
      <c r="O38" s="506">
        <f t="shared" si="1"/>
        <v>4900</v>
      </c>
      <c r="P38" s="507" t="s">
        <v>1442</v>
      </c>
    </row>
    <row r="39" spans="1:16" ht="18.75" customHeight="1">
      <c r="A39" s="499">
        <v>35</v>
      </c>
      <c r="B39" s="500" t="s">
        <v>1486</v>
      </c>
      <c r="C39" s="499" t="s">
        <v>1471</v>
      </c>
      <c r="D39" s="501">
        <v>1</v>
      </c>
      <c r="E39" s="502">
        <v>5</v>
      </c>
      <c r="F39" s="502">
        <v>0</v>
      </c>
      <c r="G39" s="502">
        <v>0</v>
      </c>
      <c r="H39" s="503">
        <v>2200</v>
      </c>
      <c r="I39" s="504">
        <v>0</v>
      </c>
      <c r="J39" s="504">
        <v>5</v>
      </c>
      <c r="K39" s="504">
        <v>0</v>
      </c>
      <c r="L39" s="504">
        <v>0</v>
      </c>
      <c r="M39" s="504">
        <v>0</v>
      </c>
      <c r="N39" s="505">
        <f>(J39+K39+L39+M39)</f>
        <v>5</v>
      </c>
      <c r="O39" s="506">
        <f>H39*N39</f>
        <v>11000</v>
      </c>
      <c r="P39" s="507" t="s">
        <v>1442</v>
      </c>
    </row>
    <row r="40" spans="1:16" ht="18.75" customHeight="1">
      <c r="A40" s="499">
        <v>36</v>
      </c>
      <c r="B40" s="500" t="s">
        <v>1487</v>
      </c>
      <c r="C40" s="499" t="s">
        <v>1471</v>
      </c>
      <c r="D40" s="501">
        <v>1</v>
      </c>
      <c r="E40" s="502">
        <v>10</v>
      </c>
      <c r="F40" s="502">
        <v>0</v>
      </c>
      <c r="G40" s="502">
        <v>0</v>
      </c>
      <c r="H40" s="503">
        <v>2200</v>
      </c>
      <c r="I40" s="504">
        <v>0</v>
      </c>
      <c r="J40" s="504">
        <v>0</v>
      </c>
      <c r="K40" s="504">
        <v>5</v>
      </c>
      <c r="L40" s="504">
        <v>0</v>
      </c>
      <c r="M40" s="504">
        <v>0</v>
      </c>
      <c r="N40" s="505">
        <f>(J40+K40+L40+M40)</f>
        <v>5</v>
      </c>
      <c r="O40" s="506">
        <f>H40*N40</f>
        <v>11000</v>
      </c>
      <c r="P40" s="507" t="s">
        <v>1442</v>
      </c>
    </row>
    <row r="41" spans="1:16" ht="18.75" customHeight="1">
      <c r="A41" s="499">
        <v>37</v>
      </c>
      <c r="B41" s="500" t="s">
        <v>1488</v>
      </c>
      <c r="C41" s="499" t="s">
        <v>1471</v>
      </c>
      <c r="D41" s="501">
        <v>1</v>
      </c>
      <c r="E41" s="502">
        <v>10</v>
      </c>
      <c r="F41" s="502">
        <v>0</v>
      </c>
      <c r="G41" s="502">
        <v>0</v>
      </c>
      <c r="H41" s="503">
        <v>2200</v>
      </c>
      <c r="I41" s="504">
        <v>0</v>
      </c>
      <c r="J41" s="504">
        <v>0</v>
      </c>
      <c r="K41" s="504">
        <v>5</v>
      </c>
      <c r="L41" s="504">
        <v>0</v>
      </c>
      <c r="M41" s="504">
        <v>0</v>
      </c>
      <c r="N41" s="505">
        <f>(J41+K41+L41+M41)</f>
        <v>5</v>
      </c>
      <c r="O41" s="506">
        <f>H41*N41</f>
        <v>11000</v>
      </c>
      <c r="P41" s="507" t="s">
        <v>1442</v>
      </c>
    </row>
    <row r="42" spans="1:16" ht="18.75" customHeight="1">
      <c r="A42" s="499">
        <v>38</v>
      </c>
      <c r="B42" s="500" t="s">
        <v>1489</v>
      </c>
      <c r="C42" s="499" t="s">
        <v>1471</v>
      </c>
      <c r="D42" s="501">
        <v>1</v>
      </c>
      <c r="E42" s="502">
        <v>6</v>
      </c>
      <c r="F42" s="502">
        <v>0</v>
      </c>
      <c r="G42" s="502">
        <v>0</v>
      </c>
      <c r="H42" s="503">
        <v>2200</v>
      </c>
      <c r="I42" s="504">
        <v>0</v>
      </c>
      <c r="J42" s="504">
        <v>0</v>
      </c>
      <c r="K42" s="504">
        <v>5</v>
      </c>
      <c r="L42" s="504">
        <v>0</v>
      </c>
      <c r="M42" s="504">
        <v>0</v>
      </c>
      <c r="N42" s="505">
        <f>(J42+K42+L42+M42)</f>
        <v>5</v>
      </c>
      <c r="O42" s="506">
        <f>H42*N42</f>
        <v>11000</v>
      </c>
      <c r="P42" s="507" t="s">
        <v>1442</v>
      </c>
    </row>
    <row r="43" spans="1:16" ht="18.75" customHeight="1">
      <c r="A43" s="499">
        <v>39</v>
      </c>
      <c r="B43" s="500" t="s">
        <v>1490</v>
      </c>
      <c r="C43" s="512" t="s">
        <v>1491</v>
      </c>
      <c r="D43" s="501">
        <v>12</v>
      </c>
      <c r="E43" s="502">
        <v>26</v>
      </c>
      <c r="F43" s="502">
        <v>28</v>
      </c>
      <c r="G43" s="502">
        <v>27</v>
      </c>
      <c r="H43" s="503">
        <v>470.8</v>
      </c>
      <c r="I43" s="504">
        <v>5</v>
      </c>
      <c r="J43" s="504">
        <v>5</v>
      </c>
      <c r="K43" s="504">
        <v>5</v>
      </c>
      <c r="L43" s="504">
        <v>10</v>
      </c>
      <c r="M43" s="504">
        <v>10</v>
      </c>
      <c r="N43" s="505">
        <f t="shared" si="0"/>
        <v>30</v>
      </c>
      <c r="O43" s="506">
        <f t="shared" si="1"/>
        <v>14124</v>
      </c>
      <c r="P43" s="507" t="s">
        <v>1442</v>
      </c>
    </row>
    <row r="44" spans="1:16" ht="18.75" customHeight="1">
      <c r="A44" s="499">
        <v>40</v>
      </c>
      <c r="B44" s="500" t="s">
        <v>1492</v>
      </c>
      <c r="C44" s="512" t="s">
        <v>1493</v>
      </c>
      <c r="D44" s="501">
        <v>12</v>
      </c>
      <c r="E44" s="502">
        <v>14</v>
      </c>
      <c r="F44" s="502">
        <v>10</v>
      </c>
      <c r="G44" s="502">
        <v>14</v>
      </c>
      <c r="H44" s="503">
        <v>577.79999999999995</v>
      </c>
      <c r="I44" s="504">
        <v>17</v>
      </c>
      <c r="J44" s="504">
        <v>0</v>
      </c>
      <c r="K44" s="504">
        <v>10</v>
      </c>
      <c r="L44" s="504">
        <v>10</v>
      </c>
      <c r="M44" s="504">
        <v>0</v>
      </c>
      <c r="N44" s="505">
        <f t="shared" si="0"/>
        <v>20</v>
      </c>
      <c r="O44" s="506">
        <f t="shared" si="1"/>
        <v>11556</v>
      </c>
      <c r="P44" s="507" t="s">
        <v>1442</v>
      </c>
    </row>
    <row r="45" spans="1:16" ht="18.75" customHeight="1">
      <c r="A45" s="499">
        <v>41</v>
      </c>
      <c r="B45" s="500" t="s">
        <v>1492</v>
      </c>
      <c r="C45" s="512" t="s">
        <v>1494</v>
      </c>
      <c r="D45" s="501">
        <v>12</v>
      </c>
      <c r="E45" s="502">
        <v>47</v>
      </c>
      <c r="F45" s="502">
        <v>67</v>
      </c>
      <c r="G45" s="502">
        <v>55</v>
      </c>
      <c r="H45" s="503">
        <v>574.29999999999995</v>
      </c>
      <c r="I45" s="504">
        <v>11</v>
      </c>
      <c r="J45" s="504">
        <v>20</v>
      </c>
      <c r="K45" s="504">
        <v>20</v>
      </c>
      <c r="L45" s="504">
        <v>10</v>
      </c>
      <c r="M45" s="504">
        <v>10</v>
      </c>
      <c r="N45" s="505">
        <f t="shared" si="0"/>
        <v>60</v>
      </c>
      <c r="O45" s="506">
        <f t="shared" si="1"/>
        <v>34458</v>
      </c>
      <c r="P45" s="507" t="s">
        <v>1442</v>
      </c>
    </row>
    <row r="46" spans="1:16" ht="18.75" customHeight="1">
      <c r="A46" s="499">
        <v>42</v>
      </c>
      <c r="B46" s="500" t="s">
        <v>1492</v>
      </c>
      <c r="C46" s="512" t="s">
        <v>1495</v>
      </c>
      <c r="D46" s="501">
        <v>12</v>
      </c>
      <c r="E46" s="502">
        <v>14</v>
      </c>
      <c r="F46" s="502">
        <v>6</v>
      </c>
      <c r="G46" s="502">
        <v>6</v>
      </c>
      <c r="H46" s="503">
        <v>577.79999999999995</v>
      </c>
      <c r="I46" s="504">
        <v>4</v>
      </c>
      <c r="J46" s="504">
        <v>10</v>
      </c>
      <c r="K46" s="504">
        <v>0</v>
      </c>
      <c r="L46" s="504">
        <v>0</v>
      </c>
      <c r="M46" s="504">
        <v>0</v>
      </c>
      <c r="N46" s="505">
        <f t="shared" si="0"/>
        <v>10</v>
      </c>
      <c r="O46" s="506">
        <f t="shared" si="1"/>
        <v>5778</v>
      </c>
      <c r="P46" s="507" t="s">
        <v>1442</v>
      </c>
    </row>
    <row r="47" spans="1:16" ht="18.75" customHeight="1">
      <c r="A47" s="499">
        <v>43</v>
      </c>
      <c r="B47" s="500" t="s">
        <v>1496</v>
      </c>
      <c r="C47" s="512" t="s">
        <v>1493</v>
      </c>
      <c r="D47" s="501">
        <v>12</v>
      </c>
      <c r="E47" s="502">
        <v>8</v>
      </c>
      <c r="F47" s="502">
        <v>4</v>
      </c>
      <c r="G47" s="502">
        <v>11</v>
      </c>
      <c r="H47" s="503">
        <v>706.2</v>
      </c>
      <c r="I47" s="504">
        <v>4</v>
      </c>
      <c r="J47" s="504">
        <v>5</v>
      </c>
      <c r="K47" s="504">
        <v>5</v>
      </c>
      <c r="L47" s="504">
        <v>0</v>
      </c>
      <c r="M47" s="504">
        <v>0</v>
      </c>
      <c r="N47" s="505">
        <f t="shared" si="0"/>
        <v>10</v>
      </c>
      <c r="O47" s="506">
        <f t="shared" si="1"/>
        <v>7062</v>
      </c>
      <c r="P47" s="507" t="s">
        <v>1442</v>
      </c>
    </row>
    <row r="48" spans="1:16" ht="18.75" customHeight="1">
      <c r="A48" s="499">
        <v>44</v>
      </c>
      <c r="B48" s="500" t="s">
        <v>1497</v>
      </c>
      <c r="C48" s="512" t="s">
        <v>1498</v>
      </c>
      <c r="D48" s="501">
        <v>12</v>
      </c>
      <c r="E48" s="502">
        <v>9</v>
      </c>
      <c r="F48" s="502">
        <v>10</v>
      </c>
      <c r="G48" s="502">
        <v>15</v>
      </c>
      <c r="H48" s="503">
        <v>567.1</v>
      </c>
      <c r="I48" s="504">
        <v>6</v>
      </c>
      <c r="J48" s="504">
        <v>10</v>
      </c>
      <c r="K48" s="504">
        <v>0</v>
      </c>
      <c r="L48" s="504">
        <v>0</v>
      </c>
      <c r="M48" s="504">
        <v>0</v>
      </c>
      <c r="N48" s="505">
        <f t="shared" si="0"/>
        <v>10</v>
      </c>
      <c r="O48" s="506">
        <f t="shared" si="1"/>
        <v>5671</v>
      </c>
      <c r="P48" s="507" t="s">
        <v>1442</v>
      </c>
    </row>
    <row r="49" spans="1:16" ht="18.75" customHeight="1">
      <c r="A49" s="499">
        <v>45</v>
      </c>
      <c r="B49" s="500" t="s">
        <v>1499</v>
      </c>
      <c r="C49" s="512"/>
      <c r="D49" s="501">
        <v>1</v>
      </c>
      <c r="E49" s="502">
        <v>0</v>
      </c>
      <c r="F49" s="502">
        <v>0</v>
      </c>
      <c r="G49" s="502">
        <v>5</v>
      </c>
      <c r="H49" s="503">
        <v>1177</v>
      </c>
      <c r="I49" s="504">
        <v>0</v>
      </c>
      <c r="J49" s="504">
        <v>0</v>
      </c>
      <c r="K49" s="504">
        <v>0</v>
      </c>
      <c r="L49" s="504">
        <v>5</v>
      </c>
      <c r="M49" s="504">
        <v>0</v>
      </c>
      <c r="N49" s="505">
        <f t="shared" si="0"/>
        <v>5</v>
      </c>
      <c r="O49" s="506">
        <f t="shared" si="1"/>
        <v>5885</v>
      </c>
      <c r="P49" s="507" t="s">
        <v>1442</v>
      </c>
    </row>
    <row r="50" spans="1:16" ht="18.75" customHeight="1">
      <c r="A50" s="499">
        <v>46</v>
      </c>
      <c r="B50" s="500" t="s">
        <v>1500</v>
      </c>
      <c r="C50" s="512"/>
      <c r="D50" s="501">
        <v>1</v>
      </c>
      <c r="E50" s="502">
        <v>0</v>
      </c>
      <c r="F50" s="502">
        <v>0</v>
      </c>
      <c r="G50" s="502">
        <v>1</v>
      </c>
      <c r="H50" s="503">
        <v>14712.5</v>
      </c>
      <c r="I50" s="504">
        <v>0</v>
      </c>
      <c r="J50" s="504">
        <v>2</v>
      </c>
      <c r="K50" s="504">
        <v>0</v>
      </c>
      <c r="L50" s="504">
        <v>0</v>
      </c>
      <c r="M50" s="504">
        <v>0</v>
      </c>
      <c r="N50" s="505">
        <f t="shared" si="0"/>
        <v>2</v>
      </c>
      <c r="O50" s="506">
        <f t="shared" si="1"/>
        <v>29425</v>
      </c>
      <c r="P50" s="507" t="s">
        <v>1442</v>
      </c>
    </row>
    <row r="51" spans="1:16" ht="18.75" customHeight="1">
      <c r="A51" s="499">
        <v>47</v>
      </c>
      <c r="B51" s="500" t="s">
        <v>1501</v>
      </c>
      <c r="C51" s="512"/>
      <c r="D51" s="501">
        <v>1</v>
      </c>
      <c r="E51" s="502">
        <v>0</v>
      </c>
      <c r="F51" s="502">
        <v>0</v>
      </c>
      <c r="G51" s="502">
        <v>1</v>
      </c>
      <c r="H51" s="503">
        <v>14712.5</v>
      </c>
      <c r="I51" s="504">
        <v>0</v>
      </c>
      <c r="J51" s="504">
        <v>2</v>
      </c>
      <c r="K51" s="504">
        <v>0</v>
      </c>
      <c r="L51" s="504">
        <v>0</v>
      </c>
      <c r="M51" s="504">
        <v>0</v>
      </c>
      <c r="N51" s="505">
        <f t="shared" si="0"/>
        <v>2</v>
      </c>
      <c r="O51" s="506">
        <f t="shared" si="1"/>
        <v>29425</v>
      </c>
      <c r="P51" s="507" t="s">
        <v>1442</v>
      </c>
    </row>
    <row r="52" spans="1:16" ht="18.75" customHeight="1">
      <c r="A52" s="499">
        <v>48</v>
      </c>
      <c r="B52" s="500" t="s">
        <v>1502</v>
      </c>
      <c r="C52" s="512"/>
      <c r="D52" s="501">
        <v>1</v>
      </c>
      <c r="E52" s="502">
        <v>0</v>
      </c>
      <c r="F52" s="502">
        <v>0</v>
      </c>
      <c r="G52" s="502">
        <v>40</v>
      </c>
      <c r="H52" s="503">
        <v>315.64999999999998</v>
      </c>
      <c r="I52" s="504">
        <v>40</v>
      </c>
      <c r="J52" s="504">
        <v>0</v>
      </c>
      <c r="K52" s="504">
        <v>0</v>
      </c>
      <c r="L52" s="504">
        <v>0</v>
      </c>
      <c r="M52" s="504">
        <v>10</v>
      </c>
      <c r="N52" s="505">
        <f t="shared" si="0"/>
        <v>10</v>
      </c>
      <c r="O52" s="506">
        <f t="shared" si="1"/>
        <v>3156.5</v>
      </c>
      <c r="P52" s="507" t="s">
        <v>1442</v>
      </c>
    </row>
    <row r="53" spans="1:16" ht="18.75" customHeight="1">
      <c r="A53" s="499">
        <v>49</v>
      </c>
      <c r="B53" s="500" t="s">
        <v>1503</v>
      </c>
      <c r="C53" s="512"/>
      <c r="D53" s="501">
        <v>1</v>
      </c>
      <c r="E53" s="502">
        <v>0</v>
      </c>
      <c r="F53" s="502">
        <v>0</v>
      </c>
      <c r="G53" s="502">
        <v>5</v>
      </c>
      <c r="H53" s="503">
        <v>749</v>
      </c>
      <c r="I53" s="504">
        <v>0</v>
      </c>
      <c r="J53" s="504">
        <v>0</v>
      </c>
      <c r="K53" s="504">
        <v>0</v>
      </c>
      <c r="L53" s="504">
        <v>5</v>
      </c>
      <c r="M53" s="504">
        <v>0</v>
      </c>
      <c r="N53" s="505">
        <f t="shared" si="0"/>
        <v>5</v>
      </c>
      <c r="O53" s="506">
        <f t="shared" si="1"/>
        <v>3745</v>
      </c>
      <c r="P53" s="507" t="s">
        <v>1442</v>
      </c>
    </row>
    <row r="54" spans="1:16" ht="18.75" customHeight="1">
      <c r="A54" s="499">
        <v>50</v>
      </c>
      <c r="B54" s="500" t="s">
        <v>1504</v>
      </c>
      <c r="C54" s="499" t="s">
        <v>1471</v>
      </c>
      <c r="D54" s="501">
        <v>1</v>
      </c>
      <c r="E54" s="502">
        <v>48</v>
      </c>
      <c r="F54" s="502">
        <v>22</v>
      </c>
      <c r="G54" s="502">
        <v>0</v>
      </c>
      <c r="H54" s="503">
        <v>171.2</v>
      </c>
      <c r="I54" s="504">
        <v>22</v>
      </c>
      <c r="J54" s="504">
        <v>10</v>
      </c>
      <c r="K54" s="504">
        <v>0</v>
      </c>
      <c r="L54" s="504">
        <v>0</v>
      </c>
      <c r="M54" s="504">
        <v>0</v>
      </c>
      <c r="N54" s="505">
        <f t="shared" si="0"/>
        <v>10</v>
      </c>
      <c r="O54" s="506">
        <f t="shared" si="1"/>
        <v>1712</v>
      </c>
      <c r="P54" s="507" t="s">
        <v>1442</v>
      </c>
    </row>
    <row r="55" spans="1:16" ht="18.75" customHeight="1">
      <c r="A55" s="499">
        <v>51</v>
      </c>
      <c r="B55" s="500" t="s">
        <v>1505</v>
      </c>
      <c r="C55" s="499"/>
      <c r="D55" s="501">
        <v>1</v>
      </c>
      <c r="E55" s="502">
        <v>3</v>
      </c>
      <c r="F55" s="502">
        <v>18</v>
      </c>
      <c r="G55" s="502">
        <v>44</v>
      </c>
      <c r="H55" s="503">
        <v>36.020000000000003</v>
      </c>
      <c r="I55" s="504">
        <v>25</v>
      </c>
      <c r="J55" s="504">
        <v>10</v>
      </c>
      <c r="K55" s="504">
        <v>10</v>
      </c>
      <c r="L55" s="504">
        <v>0</v>
      </c>
      <c r="M55" s="504">
        <v>0</v>
      </c>
      <c r="N55" s="505">
        <f t="shared" si="0"/>
        <v>20</v>
      </c>
      <c r="O55" s="506">
        <f t="shared" si="1"/>
        <v>720.40000000000009</v>
      </c>
      <c r="P55" s="507" t="s">
        <v>1442</v>
      </c>
    </row>
    <row r="56" spans="1:16" ht="18.75" customHeight="1">
      <c r="A56" s="499">
        <v>52</v>
      </c>
      <c r="B56" s="500" t="s">
        <v>1506</v>
      </c>
      <c r="C56" s="499" t="s">
        <v>1471</v>
      </c>
      <c r="D56" s="501">
        <v>100</v>
      </c>
      <c r="E56" s="502">
        <v>6100</v>
      </c>
      <c r="F56" s="502">
        <v>7000</v>
      </c>
      <c r="G56" s="502">
        <v>6100</v>
      </c>
      <c r="H56" s="503">
        <v>8.5</v>
      </c>
      <c r="I56" s="504">
        <v>1900</v>
      </c>
      <c r="J56" s="504">
        <v>1500</v>
      </c>
      <c r="K56" s="504">
        <v>1500</v>
      </c>
      <c r="L56" s="504">
        <v>1500</v>
      </c>
      <c r="M56" s="504">
        <v>1500</v>
      </c>
      <c r="N56" s="505">
        <f t="shared" si="0"/>
        <v>6000</v>
      </c>
      <c r="O56" s="506">
        <f t="shared" si="1"/>
        <v>51000</v>
      </c>
      <c r="P56" s="507" t="s">
        <v>1442</v>
      </c>
    </row>
    <row r="57" spans="1:16" ht="18.75" customHeight="1">
      <c r="A57" s="499">
        <v>53</v>
      </c>
      <c r="B57" s="500" t="s">
        <v>1507</v>
      </c>
      <c r="C57" s="499"/>
      <c r="D57" s="501">
        <v>10</v>
      </c>
      <c r="E57" s="502">
        <v>100</v>
      </c>
      <c r="F57" s="502">
        <v>130</v>
      </c>
      <c r="G57" s="502">
        <v>200</v>
      </c>
      <c r="H57" s="503">
        <v>1070</v>
      </c>
      <c r="I57" s="504">
        <v>30</v>
      </c>
      <c r="J57" s="504">
        <v>50</v>
      </c>
      <c r="K57" s="504">
        <v>50</v>
      </c>
      <c r="L57" s="504">
        <v>50</v>
      </c>
      <c r="M57" s="504">
        <v>50</v>
      </c>
      <c r="N57" s="505">
        <f t="shared" si="0"/>
        <v>200</v>
      </c>
      <c r="O57" s="506">
        <f t="shared" si="1"/>
        <v>214000</v>
      </c>
      <c r="P57" s="507" t="s">
        <v>1442</v>
      </c>
    </row>
    <row r="58" spans="1:16" ht="18.75" customHeight="1">
      <c r="A58" s="499">
        <v>54</v>
      </c>
      <c r="B58" s="500" t="s">
        <v>1508</v>
      </c>
      <c r="C58" s="499"/>
      <c r="D58" s="501">
        <v>30</v>
      </c>
      <c r="E58" s="502">
        <v>75</v>
      </c>
      <c r="F58" s="502">
        <v>115</v>
      </c>
      <c r="G58" s="502">
        <v>185</v>
      </c>
      <c r="H58" s="503">
        <v>1284</v>
      </c>
      <c r="I58" s="504">
        <v>20</v>
      </c>
      <c r="J58" s="504">
        <v>40</v>
      </c>
      <c r="K58" s="504">
        <v>50</v>
      </c>
      <c r="L58" s="504">
        <v>50</v>
      </c>
      <c r="M58" s="504">
        <v>50</v>
      </c>
      <c r="N58" s="505">
        <f t="shared" si="0"/>
        <v>190</v>
      </c>
      <c r="O58" s="506">
        <f t="shared" si="1"/>
        <v>243960</v>
      </c>
      <c r="P58" s="507" t="s">
        <v>1442</v>
      </c>
    </row>
    <row r="59" spans="1:16" ht="18.75" customHeight="1">
      <c r="A59" s="499">
        <v>55</v>
      </c>
      <c r="B59" s="500" t="s">
        <v>1509</v>
      </c>
      <c r="C59" s="499">
        <v>1251</v>
      </c>
      <c r="D59" s="501">
        <v>100</v>
      </c>
      <c r="E59" s="502">
        <v>53</v>
      </c>
      <c r="F59" s="502">
        <v>74</v>
      </c>
      <c r="G59" s="502">
        <v>56</v>
      </c>
      <c r="H59" s="503">
        <v>1144.9000000000001</v>
      </c>
      <c r="I59" s="504">
        <v>20</v>
      </c>
      <c r="J59" s="504">
        <v>20</v>
      </c>
      <c r="K59" s="504">
        <v>10</v>
      </c>
      <c r="L59" s="504">
        <v>10</v>
      </c>
      <c r="M59" s="504">
        <v>10</v>
      </c>
      <c r="N59" s="505">
        <f t="shared" si="0"/>
        <v>50</v>
      </c>
      <c r="O59" s="506">
        <f t="shared" si="1"/>
        <v>57245.000000000007</v>
      </c>
      <c r="P59" s="507" t="s">
        <v>1442</v>
      </c>
    </row>
    <row r="60" spans="1:16" ht="18.75" customHeight="1">
      <c r="A60" s="499">
        <v>56</v>
      </c>
      <c r="B60" s="500" t="s">
        <v>1510</v>
      </c>
      <c r="C60" s="499">
        <v>1248</v>
      </c>
      <c r="D60" s="501">
        <v>250</v>
      </c>
      <c r="E60" s="502">
        <v>0</v>
      </c>
      <c r="F60" s="502">
        <v>5</v>
      </c>
      <c r="G60" s="502">
        <v>6</v>
      </c>
      <c r="H60" s="503">
        <v>2824.8</v>
      </c>
      <c r="I60" s="504">
        <v>0</v>
      </c>
      <c r="J60" s="504">
        <v>10</v>
      </c>
      <c r="K60" s="504">
        <v>0</v>
      </c>
      <c r="L60" s="504">
        <v>5</v>
      </c>
      <c r="M60" s="504">
        <v>0</v>
      </c>
      <c r="N60" s="505">
        <f>(J60+K60+L60+M60)</f>
        <v>15</v>
      </c>
      <c r="O60" s="506">
        <f>H60*N60</f>
        <v>42372</v>
      </c>
      <c r="P60" s="507" t="s">
        <v>1442</v>
      </c>
    </row>
    <row r="61" spans="1:16" ht="18.75" customHeight="1">
      <c r="A61" s="499">
        <v>57</v>
      </c>
      <c r="B61" s="500" t="s">
        <v>1511</v>
      </c>
      <c r="C61" s="499">
        <v>1250</v>
      </c>
      <c r="D61" s="501">
        <v>1</v>
      </c>
      <c r="E61" s="502">
        <v>1092</v>
      </c>
      <c r="F61" s="502">
        <v>1242</v>
      </c>
      <c r="G61" s="502">
        <v>25724</v>
      </c>
      <c r="H61" s="503">
        <v>0.49</v>
      </c>
      <c r="I61" s="504">
        <v>0</v>
      </c>
      <c r="J61" s="504">
        <v>10000</v>
      </c>
      <c r="K61" s="504">
        <v>5000</v>
      </c>
      <c r="L61" s="504">
        <v>5000</v>
      </c>
      <c r="M61" s="504">
        <v>5000</v>
      </c>
      <c r="N61" s="505">
        <f t="shared" si="0"/>
        <v>25000</v>
      </c>
      <c r="O61" s="506">
        <f t="shared" si="1"/>
        <v>12250</v>
      </c>
      <c r="P61" s="507" t="s">
        <v>1442</v>
      </c>
    </row>
    <row r="62" spans="1:16" ht="18.75" customHeight="1">
      <c r="A62" s="499">
        <v>58</v>
      </c>
      <c r="B62" s="500" t="s">
        <v>1512</v>
      </c>
      <c r="C62" s="499">
        <v>54</v>
      </c>
      <c r="D62" s="501">
        <v>100</v>
      </c>
      <c r="E62" s="502">
        <v>15</v>
      </c>
      <c r="F62" s="502">
        <v>64</v>
      </c>
      <c r="G62" s="502">
        <v>66</v>
      </c>
      <c r="H62" s="503">
        <v>101.54</v>
      </c>
      <c r="I62" s="504">
        <v>43</v>
      </c>
      <c r="J62" s="504">
        <v>10</v>
      </c>
      <c r="K62" s="504">
        <v>10</v>
      </c>
      <c r="L62" s="504">
        <v>0</v>
      </c>
      <c r="M62" s="504">
        <v>0</v>
      </c>
      <c r="N62" s="505">
        <f t="shared" si="0"/>
        <v>20</v>
      </c>
      <c r="O62" s="506">
        <f t="shared" si="1"/>
        <v>2030.8000000000002</v>
      </c>
      <c r="P62" s="507" t="s">
        <v>1442</v>
      </c>
    </row>
    <row r="63" spans="1:16" ht="18.75" customHeight="1">
      <c r="A63" s="499">
        <v>59</v>
      </c>
      <c r="B63" s="500" t="s">
        <v>1512</v>
      </c>
      <c r="C63" s="499">
        <v>49</v>
      </c>
      <c r="D63" s="501">
        <v>100</v>
      </c>
      <c r="E63" s="502">
        <v>20</v>
      </c>
      <c r="F63" s="502">
        <v>32</v>
      </c>
      <c r="G63" s="502">
        <v>42</v>
      </c>
      <c r="H63" s="503">
        <v>100</v>
      </c>
      <c r="I63" s="504">
        <v>20</v>
      </c>
      <c r="J63" s="504">
        <v>10</v>
      </c>
      <c r="K63" s="504">
        <v>10</v>
      </c>
      <c r="L63" s="504">
        <v>0</v>
      </c>
      <c r="M63" s="504">
        <v>0</v>
      </c>
      <c r="N63" s="505">
        <f t="shared" si="0"/>
        <v>20</v>
      </c>
      <c r="O63" s="506">
        <f t="shared" si="1"/>
        <v>2000</v>
      </c>
      <c r="P63" s="507" t="s">
        <v>1442</v>
      </c>
    </row>
    <row r="64" spans="1:16" ht="18.75" customHeight="1">
      <c r="A64" s="499">
        <v>60</v>
      </c>
      <c r="B64" s="500" t="s">
        <v>1512</v>
      </c>
      <c r="C64" s="499">
        <v>52</v>
      </c>
      <c r="D64" s="501">
        <v>100</v>
      </c>
      <c r="E64" s="502">
        <v>80</v>
      </c>
      <c r="F64" s="502">
        <v>146</v>
      </c>
      <c r="G64" s="502">
        <v>115</v>
      </c>
      <c r="H64" s="503">
        <v>100</v>
      </c>
      <c r="I64" s="504">
        <v>39</v>
      </c>
      <c r="J64" s="504">
        <v>10</v>
      </c>
      <c r="K64" s="504">
        <v>10</v>
      </c>
      <c r="L64" s="504">
        <v>0</v>
      </c>
      <c r="M64" s="504">
        <v>0</v>
      </c>
      <c r="N64" s="505">
        <f t="shared" si="0"/>
        <v>20</v>
      </c>
      <c r="O64" s="506">
        <f t="shared" si="1"/>
        <v>2000</v>
      </c>
      <c r="P64" s="507" t="s">
        <v>1442</v>
      </c>
    </row>
    <row r="65" spans="1:16" ht="18.75" customHeight="1">
      <c r="A65" s="499">
        <v>61</v>
      </c>
      <c r="B65" s="500" t="s">
        <v>1512</v>
      </c>
      <c r="C65" s="499">
        <v>56</v>
      </c>
      <c r="D65" s="501">
        <v>100</v>
      </c>
      <c r="E65" s="502">
        <v>0</v>
      </c>
      <c r="F65" s="502">
        <v>0</v>
      </c>
      <c r="G65" s="502">
        <v>13</v>
      </c>
      <c r="H65" s="503">
        <v>100</v>
      </c>
      <c r="I65" s="504">
        <v>18</v>
      </c>
      <c r="J65" s="504">
        <v>10</v>
      </c>
      <c r="K65" s="504">
        <v>10</v>
      </c>
      <c r="L65" s="504">
        <v>0</v>
      </c>
      <c r="M65" s="504">
        <v>0</v>
      </c>
      <c r="N65" s="505">
        <f>(J65+K65+L65+M65)</f>
        <v>20</v>
      </c>
      <c r="O65" s="506">
        <f>H65*N65</f>
        <v>2000</v>
      </c>
      <c r="P65" s="507" t="s">
        <v>1442</v>
      </c>
    </row>
    <row r="66" spans="1:16" ht="18.75" customHeight="1">
      <c r="A66" s="499">
        <v>62</v>
      </c>
      <c r="B66" s="500" t="s">
        <v>1513</v>
      </c>
      <c r="C66" s="499" t="s">
        <v>1514</v>
      </c>
      <c r="D66" s="501">
        <v>1</v>
      </c>
      <c r="E66" s="502">
        <v>41</v>
      </c>
      <c r="F66" s="502">
        <v>43</v>
      </c>
      <c r="G66" s="502">
        <v>0</v>
      </c>
      <c r="H66" s="503">
        <v>25</v>
      </c>
      <c r="I66" s="504">
        <v>0</v>
      </c>
      <c r="J66" s="504">
        <v>10</v>
      </c>
      <c r="K66" s="504">
        <v>10</v>
      </c>
      <c r="L66" s="504">
        <v>0</v>
      </c>
      <c r="M66" s="504">
        <v>0</v>
      </c>
      <c r="N66" s="505">
        <f t="shared" si="0"/>
        <v>20</v>
      </c>
      <c r="O66" s="506">
        <f t="shared" si="1"/>
        <v>500</v>
      </c>
      <c r="P66" s="507" t="s">
        <v>1442</v>
      </c>
    </row>
    <row r="67" spans="1:16" ht="18.75" customHeight="1">
      <c r="A67" s="499">
        <v>63</v>
      </c>
      <c r="B67" s="500" t="s">
        <v>1515</v>
      </c>
      <c r="C67" s="499"/>
      <c r="D67" s="501">
        <v>1</v>
      </c>
      <c r="E67" s="502">
        <v>12</v>
      </c>
      <c r="F67" s="502">
        <v>23</v>
      </c>
      <c r="G67" s="502">
        <v>38</v>
      </c>
      <c r="H67" s="503">
        <v>34.24</v>
      </c>
      <c r="I67" s="504">
        <v>64</v>
      </c>
      <c r="J67" s="504">
        <v>20</v>
      </c>
      <c r="K67" s="504">
        <v>0</v>
      </c>
      <c r="L67" s="504">
        <v>0</v>
      </c>
      <c r="M67" s="504">
        <v>0</v>
      </c>
      <c r="N67" s="505">
        <f>(J67+K67+L67+M67)</f>
        <v>20</v>
      </c>
      <c r="O67" s="506">
        <f>H67*N67</f>
        <v>684.80000000000007</v>
      </c>
      <c r="P67" s="507" t="s">
        <v>1442</v>
      </c>
    </row>
    <row r="68" spans="1:16" ht="18.75" customHeight="1">
      <c r="A68" s="499">
        <v>64</v>
      </c>
      <c r="B68" s="500" t="s">
        <v>1516</v>
      </c>
      <c r="C68" s="499"/>
      <c r="D68" s="501">
        <v>1</v>
      </c>
      <c r="E68" s="502">
        <v>10</v>
      </c>
      <c r="F68" s="502">
        <v>15</v>
      </c>
      <c r="G68" s="502">
        <v>113</v>
      </c>
      <c r="H68" s="503">
        <v>42.8</v>
      </c>
      <c r="I68" s="504">
        <v>59</v>
      </c>
      <c r="J68" s="504">
        <v>20</v>
      </c>
      <c r="K68" s="504">
        <v>20</v>
      </c>
      <c r="L68" s="504">
        <v>30</v>
      </c>
      <c r="M68" s="504">
        <v>20</v>
      </c>
      <c r="N68" s="505">
        <f>(J68+K68+L68+M68)</f>
        <v>90</v>
      </c>
      <c r="O68" s="506">
        <f>H68*N68</f>
        <v>3851.9999999999995</v>
      </c>
      <c r="P68" s="507" t="s">
        <v>1442</v>
      </c>
    </row>
    <row r="69" spans="1:16" ht="18.75" customHeight="1">
      <c r="A69" s="499">
        <v>65</v>
      </c>
      <c r="B69" s="500" t="s">
        <v>1517</v>
      </c>
      <c r="C69" s="499"/>
      <c r="D69" s="501">
        <v>1</v>
      </c>
      <c r="E69" s="502">
        <v>11</v>
      </c>
      <c r="F69" s="502">
        <v>41</v>
      </c>
      <c r="G69" s="502">
        <v>142</v>
      </c>
      <c r="H69" s="503">
        <v>51.36</v>
      </c>
      <c r="I69" s="504">
        <v>34</v>
      </c>
      <c r="J69" s="504">
        <v>50</v>
      </c>
      <c r="K69" s="504">
        <v>10</v>
      </c>
      <c r="L69" s="504">
        <v>10</v>
      </c>
      <c r="M69" s="504">
        <v>50</v>
      </c>
      <c r="N69" s="505">
        <f>(J69+K69+L69+M69)</f>
        <v>120</v>
      </c>
      <c r="O69" s="506">
        <f>H69*N69</f>
        <v>6163.2</v>
      </c>
      <c r="P69" s="507" t="s">
        <v>1442</v>
      </c>
    </row>
    <row r="70" spans="1:16" ht="18.75" customHeight="1">
      <c r="A70" s="499">
        <v>66</v>
      </c>
      <c r="B70" s="500" t="s">
        <v>1518</v>
      </c>
      <c r="C70" s="499"/>
      <c r="D70" s="501">
        <v>1</v>
      </c>
      <c r="E70" s="502">
        <v>100</v>
      </c>
      <c r="F70" s="502">
        <v>150</v>
      </c>
      <c r="G70" s="502">
        <v>200</v>
      </c>
      <c r="H70" s="503">
        <v>25</v>
      </c>
      <c r="I70" s="504">
        <v>0</v>
      </c>
      <c r="J70" s="504">
        <v>100</v>
      </c>
      <c r="K70" s="504">
        <v>50</v>
      </c>
      <c r="L70" s="504">
        <v>50</v>
      </c>
      <c r="M70" s="504">
        <v>0</v>
      </c>
      <c r="N70" s="505">
        <f t="shared" si="0"/>
        <v>200</v>
      </c>
      <c r="O70" s="506">
        <f t="shared" si="1"/>
        <v>5000</v>
      </c>
      <c r="P70" s="507" t="s">
        <v>1442</v>
      </c>
    </row>
    <row r="71" spans="1:16" ht="18.75" customHeight="1">
      <c r="A71" s="499">
        <v>67</v>
      </c>
      <c r="B71" s="500" t="s">
        <v>1519</v>
      </c>
      <c r="C71" s="513" t="s">
        <v>1520</v>
      </c>
      <c r="D71" s="501">
        <v>1</v>
      </c>
      <c r="E71" s="502">
        <v>1575</v>
      </c>
      <c r="F71" s="502">
        <v>1856</v>
      </c>
      <c r="G71" s="502">
        <v>2163</v>
      </c>
      <c r="H71" s="503">
        <v>62.05</v>
      </c>
      <c r="I71" s="504">
        <v>125</v>
      </c>
      <c r="J71" s="504">
        <v>600</v>
      </c>
      <c r="K71" s="504">
        <v>550</v>
      </c>
      <c r="L71" s="504">
        <v>500</v>
      </c>
      <c r="M71" s="504">
        <v>450</v>
      </c>
      <c r="N71" s="505">
        <f t="shared" si="0"/>
        <v>2100</v>
      </c>
      <c r="O71" s="506">
        <f t="shared" si="1"/>
        <v>130305</v>
      </c>
      <c r="P71" s="507" t="s">
        <v>1442</v>
      </c>
    </row>
    <row r="72" spans="1:16" ht="18.75" customHeight="1">
      <c r="A72" s="499">
        <v>68</v>
      </c>
      <c r="B72" s="500" t="s">
        <v>1519</v>
      </c>
      <c r="C72" s="513" t="s">
        <v>1521</v>
      </c>
      <c r="D72" s="501">
        <v>1</v>
      </c>
      <c r="E72" s="502">
        <v>136</v>
      </c>
      <c r="F72" s="502">
        <v>257</v>
      </c>
      <c r="G72" s="502">
        <v>197</v>
      </c>
      <c r="H72" s="503">
        <v>61</v>
      </c>
      <c r="I72" s="504">
        <v>46</v>
      </c>
      <c r="J72" s="504">
        <v>50</v>
      </c>
      <c r="K72" s="504">
        <v>50</v>
      </c>
      <c r="L72" s="504">
        <v>50</v>
      </c>
      <c r="M72" s="504">
        <v>50</v>
      </c>
      <c r="N72" s="505">
        <f t="shared" si="0"/>
        <v>200</v>
      </c>
      <c r="O72" s="506">
        <f t="shared" si="1"/>
        <v>12200</v>
      </c>
      <c r="P72" s="507" t="s">
        <v>1442</v>
      </c>
    </row>
    <row r="73" spans="1:16" ht="18.75" customHeight="1">
      <c r="A73" s="499">
        <v>69</v>
      </c>
      <c r="B73" s="500" t="s">
        <v>1522</v>
      </c>
      <c r="C73" s="513" t="s">
        <v>1523</v>
      </c>
      <c r="D73" s="501">
        <v>1</v>
      </c>
      <c r="E73" s="502">
        <v>103</v>
      </c>
      <c r="F73" s="502">
        <v>87</v>
      </c>
      <c r="G73" s="502">
        <v>78</v>
      </c>
      <c r="H73" s="503">
        <v>61</v>
      </c>
      <c r="I73" s="504">
        <v>58</v>
      </c>
      <c r="J73" s="504">
        <v>0</v>
      </c>
      <c r="K73" s="504">
        <v>50</v>
      </c>
      <c r="L73" s="504">
        <v>0</v>
      </c>
      <c r="M73" s="504">
        <v>50</v>
      </c>
      <c r="N73" s="505">
        <f t="shared" si="0"/>
        <v>100</v>
      </c>
      <c r="O73" s="506">
        <f t="shared" si="1"/>
        <v>6100</v>
      </c>
      <c r="P73" s="507" t="s">
        <v>1442</v>
      </c>
    </row>
    <row r="74" spans="1:16" ht="18.75" customHeight="1">
      <c r="A74" s="499">
        <v>70</v>
      </c>
      <c r="B74" s="500" t="s">
        <v>1524</v>
      </c>
      <c r="C74" s="513"/>
      <c r="D74" s="501">
        <v>1</v>
      </c>
      <c r="E74" s="502">
        <v>0</v>
      </c>
      <c r="F74" s="502">
        <v>1278</v>
      </c>
      <c r="G74" s="502">
        <v>5977</v>
      </c>
      <c r="H74" s="503">
        <v>14.36</v>
      </c>
      <c r="I74" s="504">
        <v>1470</v>
      </c>
      <c r="J74" s="504">
        <v>500</v>
      </c>
      <c r="K74" s="504">
        <v>500</v>
      </c>
      <c r="L74" s="504">
        <v>500</v>
      </c>
      <c r="M74" s="504">
        <v>1000</v>
      </c>
      <c r="N74" s="505">
        <f>(J74+K74+L74+M74)</f>
        <v>2500</v>
      </c>
      <c r="O74" s="506">
        <f>H74*N74</f>
        <v>35900</v>
      </c>
      <c r="P74" s="507" t="s">
        <v>1442</v>
      </c>
    </row>
    <row r="75" spans="1:16" ht="18.75" customHeight="1">
      <c r="A75" s="499">
        <v>71</v>
      </c>
      <c r="B75" s="500" t="s">
        <v>1525</v>
      </c>
      <c r="C75" s="513"/>
      <c r="D75" s="501">
        <v>1</v>
      </c>
      <c r="E75" s="502">
        <v>0</v>
      </c>
      <c r="F75" s="502">
        <v>12</v>
      </c>
      <c r="G75" s="502">
        <v>11</v>
      </c>
      <c r="H75" s="503">
        <v>290</v>
      </c>
      <c r="I75" s="504">
        <v>10</v>
      </c>
      <c r="J75" s="504">
        <v>0</v>
      </c>
      <c r="K75" s="504">
        <v>0</v>
      </c>
      <c r="L75" s="504">
        <v>10</v>
      </c>
      <c r="M75" s="504">
        <v>0</v>
      </c>
      <c r="N75" s="505">
        <f>(J75+K75+L75+M75)</f>
        <v>10</v>
      </c>
      <c r="O75" s="506">
        <f>H75*N75</f>
        <v>2900</v>
      </c>
      <c r="P75" s="507" t="s">
        <v>1442</v>
      </c>
    </row>
    <row r="76" spans="1:16" ht="18.75" customHeight="1">
      <c r="A76" s="499">
        <v>72</v>
      </c>
      <c r="B76" s="500" t="s">
        <v>1526</v>
      </c>
      <c r="C76" s="499" t="s">
        <v>1471</v>
      </c>
      <c r="D76" s="501">
        <v>1</v>
      </c>
      <c r="E76" s="502">
        <v>0</v>
      </c>
      <c r="F76" s="502">
        <v>0</v>
      </c>
      <c r="G76" s="502">
        <v>0</v>
      </c>
      <c r="H76" s="503">
        <v>1500</v>
      </c>
      <c r="I76" s="504">
        <v>0</v>
      </c>
      <c r="J76" s="504">
        <v>2</v>
      </c>
      <c r="K76" s="504">
        <v>0</v>
      </c>
      <c r="L76" s="504">
        <v>0</v>
      </c>
      <c r="M76" s="504">
        <v>0</v>
      </c>
      <c r="N76" s="505">
        <f>(J76+K76+L76+M76)</f>
        <v>2</v>
      </c>
      <c r="O76" s="506">
        <f>H76*N76</f>
        <v>3000</v>
      </c>
      <c r="P76" s="507" t="s">
        <v>1442</v>
      </c>
    </row>
    <row r="77" spans="1:16" ht="18.75" customHeight="1">
      <c r="A77" s="499">
        <v>73</v>
      </c>
      <c r="B77" s="500" t="s">
        <v>1527</v>
      </c>
      <c r="C77" s="499"/>
      <c r="D77" s="501">
        <v>1</v>
      </c>
      <c r="E77" s="502">
        <v>0</v>
      </c>
      <c r="F77" s="502">
        <v>0</v>
      </c>
      <c r="G77" s="502">
        <v>0</v>
      </c>
      <c r="H77" s="503">
        <v>300</v>
      </c>
      <c r="I77" s="504">
        <v>0</v>
      </c>
      <c r="J77" s="504">
        <v>2</v>
      </c>
      <c r="K77" s="504">
        <v>0</v>
      </c>
      <c r="L77" s="504">
        <v>0</v>
      </c>
      <c r="M77" s="504">
        <v>0</v>
      </c>
      <c r="N77" s="505">
        <f>(J77+K77+L77+M77)</f>
        <v>2</v>
      </c>
      <c r="O77" s="506">
        <f>H77*N77</f>
        <v>600</v>
      </c>
      <c r="P77" s="507" t="s">
        <v>1442</v>
      </c>
    </row>
    <row r="78" spans="1:16" ht="18.75" customHeight="1">
      <c r="A78" s="499">
        <v>74</v>
      </c>
      <c r="B78" s="500" t="s">
        <v>1528</v>
      </c>
      <c r="C78" s="499" t="s">
        <v>1471</v>
      </c>
      <c r="D78" s="501">
        <v>1</v>
      </c>
      <c r="E78" s="502">
        <v>0</v>
      </c>
      <c r="F78" s="502">
        <v>2</v>
      </c>
      <c r="G78" s="502">
        <v>0</v>
      </c>
      <c r="H78" s="503">
        <v>850</v>
      </c>
      <c r="I78" s="504">
        <v>0</v>
      </c>
      <c r="J78" s="504">
        <v>2</v>
      </c>
      <c r="K78" s="504">
        <v>0</v>
      </c>
      <c r="L78" s="504">
        <v>0</v>
      </c>
      <c r="M78" s="504">
        <v>0</v>
      </c>
      <c r="N78" s="505">
        <f t="shared" si="0"/>
        <v>2</v>
      </c>
      <c r="O78" s="506">
        <f t="shared" si="1"/>
        <v>1700</v>
      </c>
      <c r="P78" s="507" t="s">
        <v>1442</v>
      </c>
    </row>
    <row r="79" spans="1:16" ht="18.75" customHeight="1">
      <c r="A79" s="499">
        <v>75</v>
      </c>
      <c r="B79" s="500" t="s">
        <v>1529</v>
      </c>
      <c r="C79" s="499" t="s">
        <v>1471</v>
      </c>
      <c r="D79" s="501">
        <v>1</v>
      </c>
      <c r="E79" s="502">
        <v>11</v>
      </c>
      <c r="F79" s="502">
        <v>8</v>
      </c>
      <c r="G79" s="502">
        <v>11</v>
      </c>
      <c r="H79" s="503">
        <v>230</v>
      </c>
      <c r="I79" s="504">
        <v>13</v>
      </c>
      <c r="J79" s="504">
        <v>0</v>
      </c>
      <c r="K79" s="504">
        <v>10</v>
      </c>
      <c r="L79" s="504">
        <v>0</v>
      </c>
      <c r="M79" s="504">
        <v>0</v>
      </c>
      <c r="N79" s="505">
        <f t="shared" si="0"/>
        <v>10</v>
      </c>
      <c r="O79" s="506">
        <f t="shared" si="1"/>
        <v>2300</v>
      </c>
      <c r="P79" s="507" t="s">
        <v>1442</v>
      </c>
    </row>
    <row r="80" spans="1:16" ht="18.75" customHeight="1">
      <c r="A80" s="499">
        <v>76</v>
      </c>
      <c r="B80" s="500" t="s">
        <v>1530</v>
      </c>
      <c r="C80" s="499" t="s">
        <v>1471</v>
      </c>
      <c r="D80" s="501">
        <v>1</v>
      </c>
      <c r="E80" s="502">
        <v>3</v>
      </c>
      <c r="F80" s="502">
        <v>1</v>
      </c>
      <c r="G80" s="502">
        <v>0</v>
      </c>
      <c r="H80" s="503">
        <v>230</v>
      </c>
      <c r="I80" s="504">
        <v>13</v>
      </c>
      <c r="J80" s="504">
        <v>10</v>
      </c>
      <c r="K80" s="504">
        <v>0</v>
      </c>
      <c r="L80" s="504">
        <v>0</v>
      </c>
      <c r="M80" s="504">
        <v>0</v>
      </c>
      <c r="N80" s="505">
        <f t="shared" si="0"/>
        <v>10</v>
      </c>
      <c r="O80" s="506">
        <f t="shared" si="1"/>
        <v>2300</v>
      </c>
      <c r="P80" s="507" t="s">
        <v>1442</v>
      </c>
    </row>
    <row r="81" spans="1:16" ht="18.75" customHeight="1">
      <c r="A81" s="499">
        <v>77</v>
      </c>
      <c r="B81" s="500" t="s">
        <v>1531</v>
      </c>
      <c r="C81" s="499"/>
      <c r="D81" s="501">
        <v>1</v>
      </c>
      <c r="E81" s="502">
        <v>51</v>
      </c>
      <c r="F81" s="502">
        <v>32</v>
      </c>
      <c r="G81" s="502">
        <v>38</v>
      </c>
      <c r="H81" s="503">
        <v>230</v>
      </c>
      <c r="I81" s="504">
        <v>12</v>
      </c>
      <c r="J81" s="504">
        <v>20</v>
      </c>
      <c r="K81" s="504">
        <v>0</v>
      </c>
      <c r="L81" s="504">
        <v>20</v>
      </c>
      <c r="M81" s="504">
        <v>0</v>
      </c>
      <c r="N81" s="505">
        <f t="shared" si="0"/>
        <v>40</v>
      </c>
      <c r="O81" s="506">
        <f t="shared" si="1"/>
        <v>9200</v>
      </c>
      <c r="P81" s="507" t="s">
        <v>1442</v>
      </c>
    </row>
    <row r="82" spans="1:16" ht="18.75" customHeight="1">
      <c r="A82" s="499">
        <v>78</v>
      </c>
      <c r="B82" s="500" t="s">
        <v>1532</v>
      </c>
      <c r="C82" s="499" t="s">
        <v>1471</v>
      </c>
      <c r="D82" s="501">
        <v>1</v>
      </c>
      <c r="E82" s="502">
        <v>9</v>
      </c>
      <c r="F82" s="502">
        <v>0</v>
      </c>
      <c r="G82" s="502">
        <v>0</v>
      </c>
      <c r="H82" s="503">
        <v>300</v>
      </c>
      <c r="I82" s="504">
        <v>0</v>
      </c>
      <c r="J82" s="504">
        <v>0</v>
      </c>
      <c r="K82" s="504">
        <v>5</v>
      </c>
      <c r="L82" s="504">
        <v>0</v>
      </c>
      <c r="M82" s="504">
        <v>0</v>
      </c>
      <c r="N82" s="505">
        <f t="shared" si="0"/>
        <v>5</v>
      </c>
      <c r="O82" s="506">
        <f t="shared" si="1"/>
        <v>1500</v>
      </c>
      <c r="P82" s="507" t="s">
        <v>1442</v>
      </c>
    </row>
    <row r="83" spans="1:16" ht="18.75" customHeight="1">
      <c r="A83" s="499">
        <v>79</v>
      </c>
      <c r="B83" s="500" t="s">
        <v>1533</v>
      </c>
      <c r="C83" s="499"/>
      <c r="D83" s="501">
        <v>1</v>
      </c>
      <c r="E83" s="502">
        <v>30</v>
      </c>
      <c r="F83" s="502">
        <v>2</v>
      </c>
      <c r="G83" s="502">
        <v>0</v>
      </c>
      <c r="H83" s="503">
        <v>500</v>
      </c>
      <c r="I83" s="504">
        <v>0</v>
      </c>
      <c r="J83" s="504">
        <v>4</v>
      </c>
      <c r="K83" s="504">
        <v>0</v>
      </c>
      <c r="L83" s="504">
        <v>0</v>
      </c>
      <c r="M83" s="504">
        <v>0</v>
      </c>
      <c r="N83" s="505">
        <f t="shared" si="0"/>
        <v>4</v>
      </c>
      <c r="O83" s="506">
        <f t="shared" si="1"/>
        <v>2000</v>
      </c>
      <c r="P83" s="507" t="s">
        <v>1442</v>
      </c>
    </row>
    <row r="84" spans="1:16" ht="18.75" customHeight="1">
      <c r="A84" s="499">
        <v>80</v>
      </c>
      <c r="B84" s="500" t="s">
        <v>1534</v>
      </c>
      <c r="C84" s="499" t="s">
        <v>1535</v>
      </c>
      <c r="D84" s="501">
        <v>1</v>
      </c>
      <c r="E84" s="502">
        <v>20</v>
      </c>
      <c r="F84" s="502">
        <v>1</v>
      </c>
      <c r="G84" s="502">
        <v>9</v>
      </c>
      <c r="H84" s="503">
        <v>30</v>
      </c>
      <c r="I84" s="504">
        <v>0</v>
      </c>
      <c r="J84" s="504">
        <v>0</v>
      </c>
      <c r="K84" s="504">
        <v>0</v>
      </c>
      <c r="L84" s="504">
        <v>0</v>
      </c>
      <c r="M84" s="504">
        <v>10</v>
      </c>
      <c r="N84" s="505">
        <f>(J84+K84+L84+M84)</f>
        <v>10</v>
      </c>
      <c r="O84" s="506">
        <f>H84*N84</f>
        <v>300</v>
      </c>
      <c r="P84" s="507" t="s">
        <v>1442</v>
      </c>
    </row>
    <row r="85" spans="1:16" ht="18.75" customHeight="1">
      <c r="A85" s="499">
        <v>81</v>
      </c>
      <c r="B85" s="500" t="s">
        <v>1534</v>
      </c>
      <c r="C85" s="499" t="s">
        <v>1536</v>
      </c>
      <c r="D85" s="501">
        <v>1</v>
      </c>
      <c r="E85" s="502">
        <v>20</v>
      </c>
      <c r="F85" s="502">
        <v>2</v>
      </c>
      <c r="G85" s="502">
        <v>0</v>
      </c>
      <c r="H85" s="503">
        <v>30</v>
      </c>
      <c r="I85" s="504">
        <v>0</v>
      </c>
      <c r="J85" s="504">
        <v>0</v>
      </c>
      <c r="K85" s="504">
        <v>0</v>
      </c>
      <c r="L85" s="504">
        <v>10</v>
      </c>
      <c r="M85" s="504">
        <v>0</v>
      </c>
      <c r="N85" s="505">
        <f t="shared" si="0"/>
        <v>10</v>
      </c>
      <c r="O85" s="506">
        <f t="shared" si="1"/>
        <v>300</v>
      </c>
      <c r="P85" s="507" t="s">
        <v>1442</v>
      </c>
    </row>
    <row r="86" spans="1:16" ht="18.75" customHeight="1">
      <c r="A86" s="499">
        <v>82</v>
      </c>
      <c r="B86" s="500" t="s">
        <v>1534</v>
      </c>
      <c r="C86" s="499" t="s">
        <v>1537</v>
      </c>
      <c r="D86" s="501">
        <v>1</v>
      </c>
      <c r="E86" s="502">
        <v>30</v>
      </c>
      <c r="F86" s="502">
        <v>12</v>
      </c>
      <c r="G86" s="502">
        <v>8</v>
      </c>
      <c r="H86" s="503">
        <v>30</v>
      </c>
      <c r="I86" s="504">
        <v>0</v>
      </c>
      <c r="J86" s="504">
        <v>0</v>
      </c>
      <c r="K86" s="504">
        <v>10</v>
      </c>
      <c r="L86" s="504">
        <v>0</v>
      </c>
      <c r="M86" s="504">
        <v>10</v>
      </c>
      <c r="N86" s="505">
        <f t="shared" ref="N86:N182" si="2">(J86+K86+L86+M86)</f>
        <v>20</v>
      </c>
      <c r="O86" s="506">
        <f t="shared" ref="O86:O182" si="3">H86*N86</f>
        <v>600</v>
      </c>
      <c r="P86" s="507" t="s">
        <v>1442</v>
      </c>
    </row>
    <row r="87" spans="1:16" ht="18.75" customHeight="1">
      <c r="A87" s="499">
        <v>83</v>
      </c>
      <c r="B87" s="500" t="s">
        <v>1534</v>
      </c>
      <c r="C87" s="499" t="s">
        <v>1538</v>
      </c>
      <c r="D87" s="501">
        <v>1</v>
      </c>
      <c r="E87" s="502">
        <v>13</v>
      </c>
      <c r="F87" s="502">
        <v>3</v>
      </c>
      <c r="G87" s="502">
        <v>2</v>
      </c>
      <c r="H87" s="503">
        <v>30</v>
      </c>
      <c r="I87" s="504">
        <v>22</v>
      </c>
      <c r="J87" s="504">
        <v>10</v>
      </c>
      <c r="K87" s="504">
        <v>0</v>
      </c>
      <c r="L87" s="504">
        <v>0</v>
      </c>
      <c r="M87" s="504">
        <v>0</v>
      </c>
      <c r="N87" s="505">
        <f t="shared" si="2"/>
        <v>10</v>
      </c>
      <c r="O87" s="506">
        <f t="shared" si="3"/>
        <v>300</v>
      </c>
      <c r="P87" s="507" t="s">
        <v>1442</v>
      </c>
    </row>
    <row r="88" spans="1:16" ht="18.75" customHeight="1">
      <c r="A88" s="499">
        <v>84</v>
      </c>
      <c r="B88" s="500" t="s">
        <v>1534</v>
      </c>
      <c r="C88" s="499" t="s">
        <v>1539</v>
      </c>
      <c r="D88" s="501">
        <v>1</v>
      </c>
      <c r="E88" s="502">
        <v>39</v>
      </c>
      <c r="F88" s="502">
        <v>2</v>
      </c>
      <c r="G88" s="502">
        <v>17</v>
      </c>
      <c r="H88" s="503">
        <v>30</v>
      </c>
      <c r="I88" s="504">
        <v>0</v>
      </c>
      <c r="J88" s="504">
        <v>10</v>
      </c>
      <c r="K88" s="504">
        <v>0</v>
      </c>
      <c r="L88" s="504">
        <v>0</v>
      </c>
      <c r="M88" s="504">
        <v>10</v>
      </c>
      <c r="N88" s="505">
        <f t="shared" si="2"/>
        <v>20</v>
      </c>
      <c r="O88" s="506">
        <f t="shared" si="3"/>
        <v>600</v>
      </c>
      <c r="P88" s="507" t="s">
        <v>1442</v>
      </c>
    </row>
    <row r="89" spans="1:16" ht="18.75" customHeight="1">
      <c r="A89" s="499">
        <v>85</v>
      </c>
      <c r="B89" s="500" t="s">
        <v>1540</v>
      </c>
      <c r="C89" s="499"/>
      <c r="D89" s="501">
        <v>1</v>
      </c>
      <c r="E89" s="502">
        <v>2</v>
      </c>
      <c r="F89" s="502">
        <v>0</v>
      </c>
      <c r="G89" s="502">
        <v>0</v>
      </c>
      <c r="H89" s="503">
        <v>2175</v>
      </c>
      <c r="I89" s="504">
        <v>0</v>
      </c>
      <c r="J89" s="504">
        <v>2</v>
      </c>
      <c r="K89" s="504">
        <v>0</v>
      </c>
      <c r="L89" s="504">
        <v>0</v>
      </c>
      <c r="M89" s="504">
        <v>0</v>
      </c>
      <c r="N89" s="505">
        <f t="shared" si="2"/>
        <v>2</v>
      </c>
      <c r="O89" s="506">
        <f t="shared" si="3"/>
        <v>4350</v>
      </c>
      <c r="P89" s="507" t="s">
        <v>1442</v>
      </c>
    </row>
    <row r="90" spans="1:16" ht="18.75" customHeight="1">
      <c r="A90" s="499">
        <v>86</v>
      </c>
      <c r="B90" s="500" t="s">
        <v>1541</v>
      </c>
      <c r="C90" s="499" t="s">
        <v>1471</v>
      </c>
      <c r="D90" s="501">
        <v>1</v>
      </c>
      <c r="E90" s="502">
        <v>1</v>
      </c>
      <c r="F90" s="502">
        <v>0</v>
      </c>
      <c r="G90" s="502">
        <v>1</v>
      </c>
      <c r="H90" s="503">
        <v>2230</v>
      </c>
      <c r="I90" s="504">
        <v>1</v>
      </c>
      <c r="J90" s="504">
        <v>2</v>
      </c>
      <c r="K90" s="504">
        <v>0</v>
      </c>
      <c r="L90" s="504">
        <v>0</v>
      </c>
      <c r="M90" s="504">
        <v>0</v>
      </c>
      <c r="N90" s="505">
        <f t="shared" si="2"/>
        <v>2</v>
      </c>
      <c r="O90" s="506">
        <f t="shared" si="3"/>
        <v>4460</v>
      </c>
      <c r="P90" s="507" t="s">
        <v>1442</v>
      </c>
    </row>
    <row r="91" spans="1:16" ht="18.75" customHeight="1">
      <c r="A91" s="499">
        <v>87</v>
      </c>
      <c r="B91" s="500" t="s">
        <v>1542</v>
      </c>
      <c r="C91" s="499"/>
      <c r="D91" s="501">
        <v>1</v>
      </c>
      <c r="E91" s="502">
        <v>17</v>
      </c>
      <c r="F91" s="502">
        <v>8</v>
      </c>
      <c r="G91" s="502">
        <v>0</v>
      </c>
      <c r="H91" s="503">
        <v>800</v>
      </c>
      <c r="I91" s="504">
        <v>0</v>
      </c>
      <c r="J91" s="504">
        <v>10</v>
      </c>
      <c r="K91" s="504">
        <v>10</v>
      </c>
      <c r="L91" s="504">
        <v>0</v>
      </c>
      <c r="M91" s="504">
        <v>0</v>
      </c>
      <c r="N91" s="505">
        <f t="shared" si="2"/>
        <v>20</v>
      </c>
      <c r="O91" s="506">
        <f t="shared" si="3"/>
        <v>16000</v>
      </c>
      <c r="P91" s="507" t="s">
        <v>1442</v>
      </c>
    </row>
    <row r="92" spans="1:16" ht="18.75" customHeight="1">
      <c r="A92" s="499">
        <v>88</v>
      </c>
      <c r="B92" s="500" t="s">
        <v>1543</v>
      </c>
      <c r="C92" s="508" t="s">
        <v>1495</v>
      </c>
      <c r="D92" s="501">
        <v>12</v>
      </c>
      <c r="E92" s="502">
        <v>10</v>
      </c>
      <c r="F92" s="502">
        <v>16</v>
      </c>
      <c r="G92" s="502">
        <v>32</v>
      </c>
      <c r="H92" s="503">
        <v>1177</v>
      </c>
      <c r="I92" s="504">
        <v>8</v>
      </c>
      <c r="J92" s="504">
        <v>10</v>
      </c>
      <c r="K92" s="504">
        <v>5</v>
      </c>
      <c r="L92" s="504">
        <v>5</v>
      </c>
      <c r="M92" s="504">
        <v>5</v>
      </c>
      <c r="N92" s="505">
        <f t="shared" si="2"/>
        <v>25</v>
      </c>
      <c r="O92" s="506">
        <f t="shared" si="3"/>
        <v>29425</v>
      </c>
      <c r="P92" s="507" t="s">
        <v>1442</v>
      </c>
    </row>
    <row r="93" spans="1:16" ht="18.75" customHeight="1">
      <c r="A93" s="499">
        <v>89</v>
      </c>
      <c r="B93" s="500" t="s">
        <v>1544</v>
      </c>
      <c r="C93" s="508" t="s">
        <v>1493</v>
      </c>
      <c r="D93" s="501">
        <v>12</v>
      </c>
      <c r="E93" s="502">
        <v>10</v>
      </c>
      <c r="F93" s="502">
        <v>55</v>
      </c>
      <c r="G93" s="502">
        <v>10</v>
      </c>
      <c r="H93" s="503">
        <v>1046.46</v>
      </c>
      <c r="I93" s="504">
        <v>6</v>
      </c>
      <c r="J93" s="504">
        <v>10</v>
      </c>
      <c r="K93" s="504">
        <v>10</v>
      </c>
      <c r="L93" s="504">
        <v>10</v>
      </c>
      <c r="M93" s="504">
        <v>0</v>
      </c>
      <c r="N93" s="505">
        <f t="shared" si="2"/>
        <v>30</v>
      </c>
      <c r="O93" s="506">
        <f t="shared" si="3"/>
        <v>31393.800000000003</v>
      </c>
      <c r="P93" s="507" t="s">
        <v>1442</v>
      </c>
    </row>
    <row r="94" spans="1:16" ht="18.75" customHeight="1">
      <c r="A94" s="499">
        <v>90</v>
      </c>
      <c r="B94" s="500" t="s">
        <v>1545</v>
      </c>
      <c r="C94" s="508">
        <v>0</v>
      </c>
      <c r="D94" s="501">
        <v>12</v>
      </c>
      <c r="E94" s="502">
        <v>0</v>
      </c>
      <c r="F94" s="502">
        <v>0</v>
      </c>
      <c r="G94" s="502">
        <v>0</v>
      </c>
      <c r="H94" s="503">
        <v>1070</v>
      </c>
      <c r="I94" s="504">
        <v>0</v>
      </c>
      <c r="J94" s="504">
        <v>10</v>
      </c>
      <c r="K94" s="504">
        <v>0</v>
      </c>
      <c r="L94" s="504">
        <v>0</v>
      </c>
      <c r="M94" s="504">
        <v>0</v>
      </c>
      <c r="N94" s="505">
        <f>(J94+K94+L94+M94)</f>
        <v>10</v>
      </c>
      <c r="O94" s="506">
        <f>H94*N94</f>
        <v>10700</v>
      </c>
      <c r="P94" s="507" t="s">
        <v>1442</v>
      </c>
    </row>
    <row r="95" spans="1:16" ht="18.75" customHeight="1">
      <c r="A95" s="499">
        <v>91</v>
      </c>
      <c r="B95" s="500" t="s">
        <v>1546</v>
      </c>
      <c r="C95" s="508" t="s">
        <v>1547</v>
      </c>
      <c r="D95" s="501">
        <v>12</v>
      </c>
      <c r="E95" s="502">
        <v>0</v>
      </c>
      <c r="F95" s="502">
        <v>1</v>
      </c>
      <c r="G95" s="502">
        <v>16</v>
      </c>
      <c r="H95" s="503">
        <v>1070</v>
      </c>
      <c r="I95" s="504">
        <v>5</v>
      </c>
      <c r="J95" s="504">
        <v>10</v>
      </c>
      <c r="K95" s="504">
        <v>0</v>
      </c>
      <c r="L95" s="504">
        <v>0</v>
      </c>
      <c r="M95" s="504">
        <v>0</v>
      </c>
      <c r="N95" s="505">
        <f>(J95+K95+L95+M95)</f>
        <v>10</v>
      </c>
      <c r="O95" s="506">
        <f>H95*N95</f>
        <v>10700</v>
      </c>
      <c r="P95" s="507" t="s">
        <v>1442</v>
      </c>
    </row>
    <row r="96" spans="1:16" ht="18.75" customHeight="1">
      <c r="A96" s="499">
        <v>92</v>
      </c>
      <c r="B96" s="500" t="s">
        <v>1548</v>
      </c>
      <c r="C96" s="508" t="s">
        <v>1549</v>
      </c>
      <c r="D96" s="501">
        <v>12</v>
      </c>
      <c r="E96" s="502">
        <v>0</v>
      </c>
      <c r="F96" s="502">
        <v>0</v>
      </c>
      <c r="G96" s="502">
        <v>2</v>
      </c>
      <c r="H96" s="503">
        <v>1070</v>
      </c>
      <c r="I96" s="504">
        <v>3</v>
      </c>
      <c r="J96" s="504">
        <v>5</v>
      </c>
      <c r="K96" s="504">
        <v>0</v>
      </c>
      <c r="L96" s="504">
        <v>0</v>
      </c>
      <c r="M96" s="504">
        <v>0</v>
      </c>
      <c r="N96" s="505">
        <f>(J96+K96+L96+M96)</f>
        <v>5</v>
      </c>
      <c r="O96" s="506">
        <f>H96*N96</f>
        <v>5350</v>
      </c>
      <c r="P96" s="507" t="s">
        <v>1442</v>
      </c>
    </row>
    <row r="97" spans="1:16" ht="18.75" customHeight="1">
      <c r="A97" s="499">
        <v>93</v>
      </c>
      <c r="B97" s="500" t="s">
        <v>1550</v>
      </c>
      <c r="C97" s="508"/>
      <c r="D97" s="501">
        <v>12</v>
      </c>
      <c r="E97" s="502">
        <v>0</v>
      </c>
      <c r="F97" s="502">
        <v>0</v>
      </c>
      <c r="G97" s="502">
        <v>4</v>
      </c>
      <c r="H97" s="503">
        <v>1926</v>
      </c>
      <c r="I97" s="504">
        <v>1</v>
      </c>
      <c r="J97" s="504">
        <v>5</v>
      </c>
      <c r="K97" s="504">
        <v>0</v>
      </c>
      <c r="L97" s="504">
        <v>0</v>
      </c>
      <c r="M97" s="504">
        <v>0</v>
      </c>
      <c r="N97" s="505">
        <f>(J97+K97+L97+M97)</f>
        <v>5</v>
      </c>
      <c r="O97" s="506">
        <f>H97*N97</f>
        <v>9630</v>
      </c>
      <c r="P97" s="507" t="s">
        <v>1442</v>
      </c>
    </row>
    <row r="98" spans="1:16" ht="18.75" customHeight="1">
      <c r="A98" s="499">
        <v>94</v>
      </c>
      <c r="B98" s="514" t="s">
        <v>1551</v>
      </c>
      <c r="C98" s="508" t="s">
        <v>1552</v>
      </c>
      <c r="D98" s="501">
        <v>100</v>
      </c>
      <c r="E98" s="502">
        <v>0</v>
      </c>
      <c r="F98" s="502">
        <v>196</v>
      </c>
      <c r="G98" s="502">
        <v>673</v>
      </c>
      <c r="H98" s="503">
        <v>198.16</v>
      </c>
      <c r="I98" s="504">
        <v>231</v>
      </c>
      <c r="J98" s="504">
        <v>50</v>
      </c>
      <c r="K98" s="504">
        <v>50</v>
      </c>
      <c r="L98" s="504">
        <v>50</v>
      </c>
      <c r="M98" s="504">
        <v>50</v>
      </c>
      <c r="N98" s="505">
        <f t="shared" si="2"/>
        <v>200</v>
      </c>
      <c r="O98" s="506">
        <f t="shared" si="3"/>
        <v>39632</v>
      </c>
      <c r="P98" s="507" t="s">
        <v>1442</v>
      </c>
    </row>
    <row r="99" spans="1:16" ht="18.75" customHeight="1">
      <c r="A99" s="499">
        <v>95</v>
      </c>
      <c r="B99" s="514" t="s">
        <v>1553</v>
      </c>
      <c r="C99" s="508"/>
      <c r="D99" s="501">
        <v>20</v>
      </c>
      <c r="E99" s="502">
        <v>0</v>
      </c>
      <c r="F99" s="502">
        <v>24</v>
      </c>
      <c r="G99" s="502">
        <v>10</v>
      </c>
      <c r="H99" s="503">
        <v>428</v>
      </c>
      <c r="I99" s="504">
        <v>10</v>
      </c>
      <c r="J99" s="504">
        <v>10</v>
      </c>
      <c r="K99" s="504">
        <v>0</v>
      </c>
      <c r="L99" s="504">
        <v>0</v>
      </c>
      <c r="M99" s="504">
        <v>0</v>
      </c>
      <c r="N99" s="505">
        <f>(J99+K99+L99+M99)</f>
        <v>10</v>
      </c>
      <c r="O99" s="506">
        <f>H99*N99</f>
        <v>4280</v>
      </c>
      <c r="P99" s="507" t="s">
        <v>1442</v>
      </c>
    </row>
    <row r="100" spans="1:16" ht="18.75" customHeight="1">
      <c r="A100" s="499">
        <v>96</v>
      </c>
      <c r="B100" s="514" t="s">
        <v>1554</v>
      </c>
      <c r="C100" s="508"/>
      <c r="D100" s="501">
        <v>1</v>
      </c>
      <c r="E100" s="502">
        <v>0</v>
      </c>
      <c r="F100" s="502">
        <v>0</v>
      </c>
      <c r="G100" s="502">
        <v>6</v>
      </c>
      <c r="H100" s="503">
        <v>1575</v>
      </c>
      <c r="I100" s="504">
        <v>0</v>
      </c>
      <c r="J100" s="504">
        <v>5</v>
      </c>
      <c r="K100" s="504">
        <v>0</v>
      </c>
      <c r="L100" s="504">
        <v>0</v>
      </c>
      <c r="M100" s="504">
        <v>5</v>
      </c>
      <c r="N100" s="505">
        <f>(J100+K100+L100+M100)</f>
        <v>10</v>
      </c>
      <c r="O100" s="506">
        <f>H100*N100</f>
        <v>15750</v>
      </c>
      <c r="P100" s="507" t="s">
        <v>1442</v>
      </c>
    </row>
    <row r="101" spans="1:16" ht="18.75" customHeight="1">
      <c r="A101" s="499">
        <v>97</v>
      </c>
      <c r="B101" s="514" t="s">
        <v>1555</v>
      </c>
      <c r="C101" s="508" t="s">
        <v>1556</v>
      </c>
      <c r="D101" s="501">
        <v>100</v>
      </c>
      <c r="E101" s="502">
        <v>444</v>
      </c>
      <c r="F101" s="502">
        <v>549</v>
      </c>
      <c r="G101" s="502">
        <v>516</v>
      </c>
      <c r="H101" s="503">
        <v>217.47</v>
      </c>
      <c r="I101" s="504">
        <v>5</v>
      </c>
      <c r="J101" s="504">
        <v>100</v>
      </c>
      <c r="K101" s="504">
        <v>150</v>
      </c>
      <c r="L101" s="504">
        <v>100</v>
      </c>
      <c r="M101" s="504">
        <v>100</v>
      </c>
      <c r="N101" s="505">
        <f>(J101+K101+L101+M101)</f>
        <v>450</v>
      </c>
      <c r="O101" s="506">
        <f>H101*N101</f>
        <v>97861.5</v>
      </c>
      <c r="P101" s="507" t="s">
        <v>1442</v>
      </c>
    </row>
    <row r="102" spans="1:16" ht="18.75" customHeight="1">
      <c r="A102" s="499">
        <v>98</v>
      </c>
      <c r="B102" s="514" t="s">
        <v>1557</v>
      </c>
      <c r="C102" s="508" t="s">
        <v>1558</v>
      </c>
      <c r="D102" s="501">
        <v>100</v>
      </c>
      <c r="E102" s="502">
        <v>404</v>
      </c>
      <c r="F102" s="502">
        <v>100</v>
      </c>
      <c r="G102" s="502">
        <v>428</v>
      </c>
      <c r="H102" s="503">
        <v>217.75</v>
      </c>
      <c r="I102" s="504">
        <v>108</v>
      </c>
      <c r="J102" s="504">
        <v>50</v>
      </c>
      <c r="K102" s="504">
        <v>100</v>
      </c>
      <c r="L102" s="504">
        <v>100</v>
      </c>
      <c r="M102" s="504">
        <v>100</v>
      </c>
      <c r="N102" s="505">
        <f t="shared" si="2"/>
        <v>350</v>
      </c>
      <c r="O102" s="506">
        <f t="shared" si="3"/>
        <v>76212.5</v>
      </c>
      <c r="P102" s="507" t="s">
        <v>1442</v>
      </c>
    </row>
    <row r="103" spans="1:16" ht="18.75" customHeight="1">
      <c r="A103" s="499">
        <v>99</v>
      </c>
      <c r="B103" s="500" t="s">
        <v>1559</v>
      </c>
      <c r="C103" s="499" t="s">
        <v>1471</v>
      </c>
      <c r="D103" s="501">
        <v>100</v>
      </c>
      <c r="E103" s="502">
        <v>395</v>
      </c>
      <c r="F103" s="502">
        <v>470</v>
      </c>
      <c r="G103" s="502">
        <v>559</v>
      </c>
      <c r="H103" s="503">
        <v>186.39</v>
      </c>
      <c r="I103" s="504">
        <v>80</v>
      </c>
      <c r="J103" s="504">
        <v>200</v>
      </c>
      <c r="K103" s="504">
        <v>100</v>
      </c>
      <c r="L103" s="504">
        <v>100</v>
      </c>
      <c r="M103" s="504">
        <v>100</v>
      </c>
      <c r="N103" s="505">
        <f t="shared" si="2"/>
        <v>500</v>
      </c>
      <c r="O103" s="506">
        <f t="shared" si="3"/>
        <v>93195</v>
      </c>
      <c r="P103" s="507" t="s">
        <v>1442</v>
      </c>
    </row>
    <row r="104" spans="1:16" ht="18.75" customHeight="1">
      <c r="A104" s="499">
        <v>100</v>
      </c>
      <c r="B104" s="500" t="s">
        <v>1560</v>
      </c>
      <c r="C104" s="499" t="s">
        <v>1471</v>
      </c>
      <c r="D104" s="501">
        <v>50</v>
      </c>
      <c r="E104" s="502">
        <v>160</v>
      </c>
      <c r="F104" s="502">
        <v>194</v>
      </c>
      <c r="G104" s="502">
        <v>245</v>
      </c>
      <c r="H104" s="503">
        <v>185.04</v>
      </c>
      <c r="I104" s="504">
        <v>97</v>
      </c>
      <c r="J104" s="504">
        <v>50</v>
      </c>
      <c r="K104" s="504">
        <v>50</v>
      </c>
      <c r="L104" s="504">
        <v>50</v>
      </c>
      <c r="M104" s="504">
        <v>0</v>
      </c>
      <c r="N104" s="505">
        <f t="shared" si="2"/>
        <v>150</v>
      </c>
      <c r="O104" s="506">
        <f t="shared" si="3"/>
        <v>27756</v>
      </c>
      <c r="P104" s="507" t="s">
        <v>1442</v>
      </c>
    </row>
    <row r="105" spans="1:16" ht="18.75" customHeight="1">
      <c r="A105" s="499">
        <v>101</v>
      </c>
      <c r="B105" s="500" t="s">
        <v>1561</v>
      </c>
      <c r="C105" s="499" t="s">
        <v>1471</v>
      </c>
      <c r="D105" s="501">
        <v>100</v>
      </c>
      <c r="E105" s="502">
        <v>861</v>
      </c>
      <c r="F105" s="502">
        <v>920</v>
      </c>
      <c r="G105" s="502">
        <v>986</v>
      </c>
      <c r="H105" s="503">
        <v>111.5</v>
      </c>
      <c r="I105" s="504">
        <v>129</v>
      </c>
      <c r="J105" s="504">
        <v>200</v>
      </c>
      <c r="K105" s="504">
        <v>250</v>
      </c>
      <c r="L105" s="504">
        <v>250</v>
      </c>
      <c r="M105" s="504">
        <v>200</v>
      </c>
      <c r="N105" s="505">
        <f t="shared" si="2"/>
        <v>900</v>
      </c>
      <c r="O105" s="506">
        <f t="shared" si="3"/>
        <v>100350</v>
      </c>
      <c r="P105" s="507" t="s">
        <v>1442</v>
      </c>
    </row>
    <row r="106" spans="1:16" ht="18.75" customHeight="1">
      <c r="A106" s="499">
        <v>102</v>
      </c>
      <c r="B106" s="500" t="s">
        <v>1562</v>
      </c>
      <c r="C106" s="499" t="s">
        <v>1471</v>
      </c>
      <c r="D106" s="501">
        <v>100</v>
      </c>
      <c r="E106" s="502">
        <v>622</v>
      </c>
      <c r="F106" s="502">
        <v>914</v>
      </c>
      <c r="G106" s="502">
        <v>986</v>
      </c>
      <c r="H106" s="503">
        <v>94.39</v>
      </c>
      <c r="I106" s="504">
        <v>80</v>
      </c>
      <c r="J106" s="504">
        <v>250</v>
      </c>
      <c r="K106" s="504">
        <v>250</v>
      </c>
      <c r="L106" s="504">
        <v>250</v>
      </c>
      <c r="M106" s="504">
        <v>150</v>
      </c>
      <c r="N106" s="505">
        <f t="shared" si="2"/>
        <v>900</v>
      </c>
      <c r="O106" s="506">
        <f t="shared" si="3"/>
        <v>84951</v>
      </c>
      <c r="P106" s="507" t="s">
        <v>1442</v>
      </c>
    </row>
    <row r="107" spans="1:16" ht="18.75" customHeight="1">
      <c r="A107" s="499">
        <v>103</v>
      </c>
      <c r="B107" s="500" t="s">
        <v>1563</v>
      </c>
      <c r="C107" s="499" t="s">
        <v>1471</v>
      </c>
      <c r="D107" s="501">
        <v>20</v>
      </c>
      <c r="E107" s="502">
        <v>68</v>
      </c>
      <c r="F107" s="502">
        <v>97</v>
      </c>
      <c r="G107" s="502">
        <v>113</v>
      </c>
      <c r="H107" s="503">
        <v>243.96</v>
      </c>
      <c r="I107" s="504">
        <v>15</v>
      </c>
      <c r="J107" s="504">
        <v>50</v>
      </c>
      <c r="K107" s="504">
        <v>20</v>
      </c>
      <c r="L107" s="504">
        <v>20</v>
      </c>
      <c r="M107" s="504">
        <v>10</v>
      </c>
      <c r="N107" s="505">
        <f t="shared" si="2"/>
        <v>100</v>
      </c>
      <c r="O107" s="506">
        <f t="shared" si="3"/>
        <v>24396</v>
      </c>
      <c r="P107" s="507" t="s">
        <v>1442</v>
      </c>
    </row>
    <row r="108" spans="1:16" ht="18.75" customHeight="1">
      <c r="A108" s="499">
        <v>104</v>
      </c>
      <c r="B108" s="514" t="s">
        <v>1564</v>
      </c>
      <c r="C108" s="508"/>
      <c r="D108" s="501">
        <v>100</v>
      </c>
      <c r="E108" s="502">
        <v>404</v>
      </c>
      <c r="F108" s="502">
        <v>190</v>
      </c>
      <c r="G108" s="502">
        <v>57</v>
      </c>
      <c r="H108" s="503">
        <v>214</v>
      </c>
      <c r="I108" s="504">
        <v>58</v>
      </c>
      <c r="J108" s="504">
        <v>50</v>
      </c>
      <c r="K108" s="504">
        <v>50</v>
      </c>
      <c r="L108" s="504">
        <v>50</v>
      </c>
      <c r="M108" s="504">
        <v>100</v>
      </c>
      <c r="N108" s="505">
        <f>(J108+K108+L108+M108)</f>
        <v>250</v>
      </c>
      <c r="O108" s="506">
        <f>H108*N108</f>
        <v>53500</v>
      </c>
      <c r="P108" s="507" t="s">
        <v>1442</v>
      </c>
    </row>
    <row r="109" spans="1:16" ht="18.75" customHeight="1">
      <c r="A109" s="499">
        <v>105</v>
      </c>
      <c r="B109" s="500" t="s">
        <v>1565</v>
      </c>
      <c r="C109" s="499"/>
      <c r="D109" s="501">
        <v>1</v>
      </c>
      <c r="E109" s="502">
        <v>0</v>
      </c>
      <c r="F109" s="502">
        <v>50</v>
      </c>
      <c r="G109" s="502">
        <v>0</v>
      </c>
      <c r="H109" s="503">
        <v>100</v>
      </c>
      <c r="I109" s="504">
        <v>0</v>
      </c>
      <c r="J109" s="504">
        <v>10</v>
      </c>
      <c r="K109" s="504">
        <v>0</v>
      </c>
      <c r="L109" s="504">
        <v>0</v>
      </c>
      <c r="M109" s="504">
        <v>0</v>
      </c>
      <c r="N109" s="505">
        <f t="shared" si="2"/>
        <v>10</v>
      </c>
      <c r="O109" s="506">
        <f t="shared" si="3"/>
        <v>1000</v>
      </c>
      <c r="P109" s="507" t="s">
        <v>1442</v>
      </c>
    </row>
    <row r="110" spans="1:16" ht="18.75" customHeight="1">
      <c r="A110" s="499">
        <v>106</v>
      </c>
      <c r="B110" s="500" t="s">
        <v>1566</v>
      </c>
      <c r="C110" s="499" t="s">
        <v>1471</v>
      </c>
      <c r="D110" s="501">
        <v>1</v>
      </c>
      <c r="E110" s="502">
        <v>10</v>
      </c>
      <c r="F110" s="502">
        <v>5</v>
      </c>
      <c r="G110" s="502">
        <v>11</v>
      </c>
      <c r="H110" s="503">
        <v>118.18</v>
      </c>
      <c r="I110" s="504">
        <v>4</v>
      </c>
      <c r="J110" s="504">
        <v>10</v>
      </c>
      <c r="K110" s="504">
        <v>0</v>
      </c>
      <c r="L110" s="504">
        <v>0</v>
      </c>
      <c r="M110" s="504">
        <v>0</v>
      </c>
      <c r="N110" s="505">
        <f t="shared" si="2"/>
        <v>10</v>
      </c>
      <c r="O110" s="506">
        <f t="shared" si="3"/>
        <v>1181.8000000000002</v>
      </c>
      <c r="P110" s="507" t="s">
        <v>1442</v>
      </c>
    </row>
    <row r="111" spans="1:16" ht="18.75" customHeight="1">
      <c r="A111" s="499">
        <v>107</v>
      </c>
      <c r="B111" s="500" t="s">
        <v>1567</v>
      </c>
      <c r="C111" s="499" t="s">
        <v>1471</v>
      </c>
      <c r="D111" s="501">
        <v>12</v>
      </c>
      <c r="E111" s="502">
        <v>10</v>
      </c>
      <c r="F111" s="502">
        <v>19</v>
      </c>
      <c r="G111" s="502">
        <v>25</v>
      </c>
      <c r="H111" s="503">
        <v>109.36</v>
      </c>
      <c r="I111" s="504">
        <v>8</v>
      </c>
      <c r="J111" s="504">
        <v>10</v>
      </c>
      <c r="K111" s="504">
        <v>0</v>
      </c>
      <c r="L111" s="504">
        <v>10</v>
      </c>
      <c r="M111" s="504">
        <v>0</v>
      </c>
      <c r="N111" s="505">
        <f t="shared" si="2"/>
        <v>20</v>
      </c>
      <c r="O111" s="506">
        <f t="shared" si="3"/>
        <v>2187.1999999999998</v>
      </c>
      <c r="P111" s="507" t="s">
        <v>1442</v>
      </c>
    </row>
    <row r="112" spans="1:16" ht="18.75" customHeight="1">
      <c r="A112" s="499">
        <v>108</v>
      </c>
      <c r="B112" s="500" t="s">
        <v>1568</v>
      </c>
      <c r="C112" s="499" t="s">
        <v>1471</v>
      </c>
      <c r="D112" s="501">
        <v>12</v>
      </c>
      <c r="E112" s="502">
        <v>82</v>
      </c>
      <c r="F112" s="502">
        <v>82</v>
      </c>
      <c r="G112" s="502">
        <v>73</v>
      </c>
      <c r="H112" s="503">
        <v>158.01</v>
      </c>
      <c r="I112" s="504">
        <v>10</v>
      </c>
      <c r="J112" s="504">
        <v>10</v>
      </c>
      <c r="K112" s="504">
        <v>20</v>
      </c>
      <c r="L112" s="504">
        <v>30</v>
      </c>
      <c r="M112" s="504">
        <v>20</v>
      </c>
      <c r="N112" s="505">
        <f t="shared" si="2"/>
        <v>80</v>
      </c>
      <c r="O112" s="506">
        <f t="shared" si="3"/>
        <v>12640.8</v>
      </c>
      <c r="P112" s="507" t="s">
        <v>1442</v>
      </c>
    </row>
    <row r="113" spans="1:16" ht="18.75" customHeight="1">
      <c r="A113" s="499">
        <v>109</v>
      </c>
      <c r="B113" s="500" t="s">
        <v>1569</v>
      </c>
      <c r="C113" s="499" t="s">
        <v>1471</v>
      </c>
      <c r="D113" s="501">
        <v>12</v>
      </c>
      <c r="E113" s="502">
        <v>83</v>
      </c>
      <c r="F113" s="502">
        <v>106</v>
      </c>
      <c r="G113" s="502">
        <v>100</v>
      </c>
      <c r="H113" s="503">
        <v>196.15</v>
      </c>
      <c r="I113" s="504">
        <v>15</v>
      </c>
      <c r="J113" s="504">
        <v>50</v>
      </c>
      <c r="K113" s="504">
        <v>20</v>
      </c>
      <c r="L113" s="504">
        <v>20</v>
      </c>
      <c r="M113" s="504">
        <v>30</v>
      </c>
      <c r="N113" s="505">
        <f t="shared" si="2"/>
        <v>120</v>
      </c>
      <c r="O113" s="506">
        <f t="shared" si="3"/>
        <v>23538</v>
      </c>
      <c r="P113" s="507" t="s">
        <v>1442</v>
      </c>
    </row>
    <row r="114" spans="1:16" ht="18.75" customHeight="1">
      <c r="A114" s="499">
        <v>110</v>
      </c>
      <c r="B114" s="500" t="s">
        <v>1570</v>
      </c>
      <c r="C114" s="499" t="s">
        <v>1471</v>
      </c>
      <c r="D114" s="501">
        <v>12</v>
      </c>
      <c r="E114" s="502">
        <v>70</v>
      </c>
      <c r="F114" s="502">
        <v>76</v>
      </c>
      <c r="G114" s="502">
        <v>80</v>
      </c>
      <c r="H114" s="503">
        <v>276.44</v>
      </c>
      <c r="I114" s="504">
        <v>13</v>
      </c>
      <c r="J114" s="504">
        <v>30</v>
      </c>
      <c r="K114" s="504">
        <v>20</v>
      </c>
      <c r="L114" s="504">
        <v>20</v>
      </c>
      <c r="M114" s="504">
        <v>10</v>
      </c>
      <c r="N114" s="505">
        <f t="shared" si="2"/>
        <v>80</v>
      </c>
      <c r="O114" s="506">
        <f t="shared" si="3"/>
        <v>22115.200000000001</v>
      </c>
      <c r="P114" s="507" t="s">
        <v>1442</v>
      </c>
    </row>
    <row r="115" spans="1:16" ht="18.75" customHeight="1">
      <c r="A115" s="499">
        <v>111</v>
      </c>
      <c r="B115" s="514" t="s">
        <v>1571</v>
      </c>
      <c r="C115" s="499"/>
      <c r="D115" s="501">
        <v>1</v>
      </c>
      <c r="E115" s="502">
        <v>0</v>
      </c>
      <c r="F115" s="502">
        <v>25</v>
      </c>
      <c r="G115" s="502">
        <v>0</v>
      </c>
      <c r="H115" s="503">
        <v>420</v>
      </c>
      <c r="I115" s="504">
        <v>0</v>
      </c>
      <c r="J115" s="504">
        <v>0</v>
      </c>
      <c r="K115" s="504">
        <v>10</v>
      </c>
      <c r="L115" s="504">
        <v>0</v>
      </c>
      <c r="M115" s="504">
        <v>0</v>
      </c>
      <c r="N115" s="505">
        <f>(J115+K115+L115+M115)</f>
        <v>10</v>
      </c>
      <c r="O115" s="506">
        <f>H115*N115</f>
        <v>4200</v>
      </c>
      <c r="P115" s="507" t="s">
        <v>1442</v>
      </c>
    </row>
    <row r="116" spans="1:16" ht="18.75" customHeight="1">
      <c r="A116" s="499">
        <v>112</v>
      </c>
      <c r="B116" s="514" t="s">
        <v>1572</v>
      </c>
      <c r="C116" s="499"/>
      <c r="D116" s="501">
        <v>1</v>
      </c>
      <c r="E116" s="502">
        <v>0</v>
      </c>
      <c r="F116" s="502">
        <v>0</v>
      </c>
      <c r="G116" s="502">
        <v>3</v>
      </c>
      <c r="H116" s="503">
        <v>5999.49</v>
      </c>
      <c r="I116" s="504">
        <v>0</v>
      </c>
      <c r="J116" s="504">
        <v>0</v>
      </c>
      <c r="K116" s="504">
        <v>3</v>
      </c>
      <c r="L116" s="504">
        <v>0</v>
      </c>
      <c r="M116" s="504">
        <v>0</v>
      </c>
      <c r="N116" s="505">
        <f t="shared" ref="N116:N121" si="4">(J116+K116+L116+M116)</f>
        <v>3</v>
      </c>
      <c r="O116" s="506">
        <f t="shared" ref="O116:O121" si="5">H116*N116</f>
        <v>17998.47</v>
      </c>
      <c r="P116" s="507" t="s">
        <v>1442</v>
      </c>
    </row>
    <row r="117" spans="1:16" ht="18.75" customHeight="1">
      <c r="A117" s="499">
        <v>113</v>
      </c>
      <c r="B117" s="514" t="s">
        <v>1573</v>
      </c>
      <c r="C117" s="499"/>
      <c r="D117" s="501">
        <v>1</v>
      </c>
      <c r="E117" s="502">
        <v>0</v>
      </c>
      <c r="F117" s="502">
        <v>0</v>
      </c>
      <c r="G117" s="502">
        <v>2</v>
      </c>
      <c r="H117" s="503">
        <v>5999.49</v>
      </c>
      <c r="I117" s="504">
        <v>0</v>
      </c>
      <c r="J117" s="504">
        <v>0</v>
      </c>
      <c r="K117" s="504">
        <v>3</v>
      </c>
      <c r="L117" s="504">
        <v>0</v>
      </c>
      <c r="M117" s="504">
        <v>0</v>
      </c>
      <c r="N117" s="505">
        <f t="shared" si="4"/>
        <v>3</v>
      </c>
      <c r="O117" s="506">
        <f t="shared" si="5"/>
        <v>17998.47</v>
      </c>
      <c r="P117" s="507" t="s">
        <v>1442</v>
      </c>
    </row>
    <row r="118" spans="1:16" ht="18.75" customHeight="1">
      <c r="A118" s="499">
        <v>114</v>
      </c>
      <c r="B118" s="514" t="s">
        <v>1574</v>
      </c>
      <c r="C118" s="499"/>
      <c r="D118" s="501">
        <v>1</v>
      </c>
      <c r="E118" s="502">
        <v>0</v>
      </c>
      <c r="F118" s="502">
        <v>0</v>
      </c>
      <c r="G118" s="502">
        <v>2</v>
      </c>
      <c r="H118" s="503">
        <v>5999.49</v>
      </c>
      <c r="I118" s="504">
        <v>0</v>
      </c>
      <c r="J118" s="504">
        <v>0</v>
      </c>
      <c r="K118" s="504">
        <v>3</v>
      </c>
      <c r="L118" s="504">
        <v>0</v>
      </c>
      <c r="M118" s="504">
        <v>0</v>
      </c>
      <c r="N118" s="505">
        <f t="shared" si="4"/>
        <v>3</v>
      </c>
      <c r="O118" s="506">
        <f t="shared" si="5"/>
        <v>17998.47</v>
      </c>
      <c r="P118" s="507" t="s">
        <v>1442</v>
      </c>
    </row>
    <row r="119" spans="1:16" ht="18.75" customHeight="1">
      <c r="A119" s="499">
        <v>115</v>
      </c>
      <c r="B119" s="514" t="s">
        <v>1575</v>
      </c>
      <c r="C119" s="499"/>
      <c r="D119" s="501">
        <v>1</v>
      </c>
      <c r="E119" s="502">
        <v>0</v>
      </c>
      <c r="F119" s="502">
        <v>0</v>
      </c>
      <c r="G119" s="502">
        <v>15</v>
      </c>
      <c r="H119" s="503">
        <v>10466.67</v>
      </c>
      <c r="I119" s="504">
        <v>0</v>
      </c>
      <c r="J119" s="504">
        <v>0</v>
      </c>
      <c r="K119" s="504">
        <v>10</v>
      </c>
      <c r="L119" s="504">
        <v>0</v>
      </c>
      <c r="M119" s="504">
        <v>0</v>
      </c>
      <c r="N119" s="505">
        <f t="shared" si="4"/>
        <v>10</v>
      </c>
      <c r="O119" s="506">
        <f t="shared" si="5"/>
        <v>104666.7</v>
      </c>
      <c r="P119" s="507" t="s">
        <v>1442</v>
      </c>
    </row>
    <row r="120" spans="1:16" ht="18.75" customHeight="1">
      <c r="A120" s="499">
        <v>116</v>
      </c>
      <c r="B120" s="514" t="s">
        <v>1576</v>
      </c>
      <c r="C120" s="499"/>
      <c r="D120" s="501">
        <v>1</v>
      </c>
      <c r="E120" s="502">
        <v>0</v>
      </c>
      <c r="F120" s="502">
        <v>0</v>
      </c>
      <c r="G120" s="502">
        <v>675</v>
      </c>
      <c r="H120" s="503">
        <v>6</v>
      </c>
      <c r="I120" s="504">
        <v>0</v>
      </c>
      <c r="J120" s="504">
        <v>200</v>
      </c>
      <c r="K120" s="504">
        <v>100</v>
      </c>
      <c r="L120" s="504">
        <v>200</v>
      </c>
      <c r="M120" s="504">
        <v>100</v>
      </c>
      <c r="N120" s="505">
        <f t="shared" si="4"/>
        <v>600</v>
      </c>
      <c r="O120" s="506">
        <f t="shared" si="5"/>
        <v>3600</v>
      </c>
      <c r="P120" s="507" t="s">
        <v>1442</v>
      </c>
    </row>
    <row r="121" spans="1:16" ht="18.75" customHeight="1">
      <c r="A121" s="499">
        <v>117</v>
      </c>
      <c r="B121" s="514" t="s">
        <v>1577</v>
      </c>
      <c r="C121" s="499"/>
      <c r="D121" s="501">
        <v>1</v>
      </c>
      <c r="E121" s="502">
        <v>0</v>
      </c>
      <c r="F121" s="502">
        <v>0</v>
      </c>
      <c r="G121" s="502">
        <v>270</v>
      </c>
      <c r="H121" s="503">
        <v>8</v>
      </c>
      <c r="I121" s="504">
        <v>0</v>
      </c>
      <c r="J121" s="504">
        <v>100</v>
      </c>
      <c r="K121" s="504">
        <v>100</v>
      </c>
      <c r="L121" s="504">
        <v>50</v>
      </c>
      <c r="M121" s="504">
        <v>50</v>
      </c>
      <c r="N121" s="505">
        <f t="shared" si="4"/>
        <v>300</v>
      </c>
      <c r="O121" s="506">
        <f t="shared" si="5"/>
        <v>2400</v>
      </c>
      <c r="P121" s="507" t="s">
        <v>1442</v>
      </c>
    </row>
    <row r="122" spans="1:16" ht="18.75" customHeight="1">
      <c r="A122" s="499">
        <v>118</v>
      </c>
      <c r="B122" s="500" t="s">
        <v>1578</v>
      </c>
      <c r="C122" s="499">
        <v>6</v>
      </c>
      <c r="D122" s="501">
        <v>1</v>
      </c>
      <c r="E122" s="502">
        <v>0</v>
      </c>
      <c r="F122" s="502">
        <v>5</v>
      </c>
      <c r="G122" s="502">
        <v>2</v>
      </c>
      <c r="H122" s="503">
        <v>588.5</v>
      </c>
      <c r="I122" s="504">
        <v>0</v>
      </c>
      <c r="J122" s="504">
        <v>10</v>
      </c>
      <c r="K122" s="504">
        <v>0</v>
      </c>
      <c r="L122" s="504">
        <v>10</v>
      </c>
      <c r="M122" s="504">
        <v>0</v>
      </c>
      <c r="N122" s="505">
        <f t="shared" si="2"/>
        <v>20</v>
      </c>
      <c r="O122" s="506">
        <f t="shared" si="3"/>
        <v>11770</v>
      </c>
      <c r="P122" s="507" t="s">
        <v>1442</v>
      </c>
    </row>
    <row r="123" spans="1:16" ht="18.75" customHeight="1">
      <c r="A123" s="499">
        <v>119</v>
      </c>
      <c r="B123" s="500" t="s">
        <v>1579</v>
      </c>
      <c r="C123" s="499">
        <v>6.5</v>
      </c>
      <c r="D123" s="501">
        <v>1</v>
      </c>
      <c r="E123" s="502">
        <v>0</v>
      </c>
      <c r="F123" s="502">
        <v>6</v>
      </c>
      <c r="G123" s="502">
        <v>5</v>
      </c>
      <c r="H123" s="503">
        <v>588.5</v>
      </c>
      <c r="I123" s="504">
        <v>0</v>
      </c>
      <c r="J123" s="504">
        <v>10</v>
      </c>
      <c r="K123" s="504">
        <v>0</v>
      </c>
      <c r="L123" s="504">
        <v>10</v>
      </c>
      <c r="M123" s="504">
        <v>0</v>
      </c>
      <c r="N123" s="505">
        <f>(J123+K123+L123+M123)</f>
        <v>20</v>
      </c>
      <c r="O123" s="506">
        <f>H123*N123</f>
        <v>11770</v>
      </c>
      <c r="P123" s="507" t="s">
        <v>1442</v>
      </c>
    </row>
    <row r="124" spans="1:16" ht="18.75" customHeight="1">
      <c r="A124" s="499">
        <v>120</v>
      </c>
      <c r="B124" s="500" t="s">
        <v>1580</v>
      </c>
      <c r="C124" s="499">
        <v>7</v>
      </c>
      <c r="D124" s="501">
        <v>1</v>
      </c>
      <c r="E124" s="502">
        <v>0</v>
      </c>
      <c r="F124" s="502">
        <v>10</v>
      </c>
      <c r="G124" s="502">
        <v>5</v>
      </c>
      <c r="H124" s="503">
        <v>588.5</v>
      </c>
      <c r="I124" s="504">
        <v>0</v>
      </c>
      <c r="J124" s="504">
        <v>10</v>
      </c>
      <c r="K124" s="504">
        <v>0</v>
      </c>
      <c r="L124" s="504">
        <v>10</v>
      </c>
      <c r="M124" s="504">
        <v>0</v>
      </c>
      <c r="N124" s="505">
        <f>(J124+K124+L124+M124)</f>
        <v>20</v>
      </c>
      <c r="O124" s="506">
        <f>H124*N124</f>
        <v>11770</v>
      </c>
      <c r="P124" s="507" t="s">
        <v>1442</v>
      </c>
    </row>
    <row r="125" spans="1:16" ht="18.75" customHeight="1">
      <c r="A125" s="499">
        <v>121</v>
      </c>
      <c r="B125" s="500" t="s">
        <v>1581</v>
      </c>
      <c r="C125" s="499">
        <v>7.5</v>
      </c>
      <c r="D125" s="501">
        <v>1</v>
      </c>
      <c r="E125" s="502">
        <v>0</v>
      </c>
      <c r="F125" s="502">
        <v>9</v>
      </c>
      <c r="G125" s="502">
        <v>8</v>
      </c>
      <c r="H125" s="503">
        <v>588.5</v>
      </c>
      <c r="I125" s="504">
        <v>0</v>
      </c>
      <c r="J125" s="504">
        <v>10</v>
      </c>
      <c r="K125" s="504">
        <v>0</v>
      </c>
      <c r="L125" s="504">
        <v>10</v>
      </c>
      <c r="M125" s="504">
        <v>0</v>
      </c>
      <c r="N125" s="505">
        <f>(J125+K125+L125+M125)</f>
        <v>20</v>
      </c>
      <c r="O125" s="506">
        <f>H125*N125</f>
        <v>11770</v>
      </c>
      <c r="P125" s="507" t="s">
        <v>1442</v>
      </c>
    </row>
    <row r="126" spans="1:16" ht="18.75" customHeight="1">
      <c r="A126" s="499">
        <v>122</v>
      </c>
      <c r="B126" s="500" t="s">
        <v>1582</v>
      </c>
      <c r="C126" s="499">
        <v>8</v>
      </c>
      <c r="D126" s="501">
        <v>1</v>
      </c>
      <c r="E126" s="502">
        <v>0</v>
      </c>
      <c r="F126" s="502">
        <v>6</v>
      </c>
      <c r="G126" s="502">
        <v>3</v>
      </c>
      <c r="H126" s="503">
        <v>588.5</v>
      </c>
      <c r="I126" s="504">
        <v>0</v>
      </c>
      <c r="J126" s="504">
        <v>10</v>
      </c>
      <c r="K126" s="504">
        <v>0</v>
      </c>
      <c r="L126" s="504">
        <v>10</v>
      </c>
      <c r="M126" s="504">
        <v>0</v>
      </c>
      <c r="N126" s="505">
        <f>(J126+K126+L126+M126)</f>
        <v>20</v>
      </c>
      <c r="O126" s="506">
        <f>H126*N126</f>
        <v>11770</v>
      </c>
      <c r="P126" s="507" t="s">
        <v>1442</v>
      </c>
    </row>
    <row r="127" spans="1:16" ht="18.75" customHeight="1">
      <c r="A127" s="499">
        <v>123</v>
      </c>
      <c r="B127" s="500" t="s">
        <v>1583</v>
      </c>
      <c r="C127" s="499" t="s">
        <v>1471</v>
      </c>
      <c r="D127" s="501">
        <v>1</v>
      </c>
      <c r="E127" s="502">
        <v>27</v>
      </c>
      <c r="F127" s="502">
        <v>10</v>
      </c>
      <c r="G127" s="502">
        <v>5</v>
      </c>
      <c r="H127" s="503">
        <v>107</v>
      </c>
      <c r="I127" s="504">
        <v>5</v>
      </c>
      <c r="J127" s="504">
        <v>10</v>
      </c>
      <c r="K127" s="504">
        <v>0</v>
      </c>
      <c r="L127" s="504">
        <v>0</v>
      </c>
      <c r="M127" s="504">
        <v>0</v>
      </c>
      <c r="N127" s="505">
        <f>(J127+K127+L127+M127)</f>
        <v>10</v>
      </c>
      <c r="O127" s="506">
        <f>H127*N127</f>
        <v>1070</v>
      </c>
      <c r="P127" s="507" t="s">
        <v>1442</v>
      </c>
    </row>
    <row r="128" spans="1:16" ht="18.75" customHeight="1">
      <c r="A128" s="499">
        <v>124</v>
      </c>
      <c r="B128" s="500" t="s">
        <v>1584</v>
      </c>
      <c r="C128" s="499" t="s">
        <v>1471</v>
      </c>
      <c r="D128" s="501">
        <v>1</v>
      </c>
      <c r="E128" s="502">
        <v>23</v>
      </c>
      <c r="F128" s="502">
        <v>8</v>
      </c>
      <c r="G128" s="502">
        <v>12</v>
      </c>
      <c r="H128" s="503">
        <v>107</v>
      </c>
      <c r="I128" s="504">
        <v>5</v>
      </c>
      <c r="J128" s="504">
        <v>0</v>
      </c>
      <c r="K128" s="504">
        <v>0</v>
      </c>
      <c r="L128" s="504">
        <v>10</v>
      </c>
      <c r="M128" s="504">
        <v>0</v>
      </c>
      <c r="N128" s="505">
        <f t="shared" si="2"/>
        <v>10</v>
      </c>
      <c r="O128" s="506">
        <f t="shared" si="3"/>
        <v>1070</v>
      </c>
      <c r="P128" s="507" t="s">
        <v>1442</v>
      </c>
    </row>
    <row r="129" spans="1:16" ht="18.75" customHeight="1">
      <c r="A129" s="499">
        <v>125</v>
      </c>
      <c r="B129" s="500" t="s">
        <v>1585</v>
      </c>
      <c r="C129" s="499" t="s">
        <v>1471</v>
      </c>
      <c r="D129" s="501">
        <v>1</v>
      </c>
      <c r="E129" s="502">
        <v>41</v>
      </c>
      <c r="F129" s="502">
        <v>0</v>
      </c>
      <c r="G129" s="502">
        <v>6</v>
      </c>
      <c r="H129" s="503">
        <v>107</v>
      </c>
      <c r="I129" s="504">
        <v>9</v>
      </c>
      <c r="J129" s="504">
        <v>0</v>
      </c>
      <c r="K129" s="504">
        <v>0</v>
      </c>
      <c r="L129" s="504">
        <v>10</v>
      </c>
      <c r="M129" s="504">
        <v>0</v>
      </c>
      <c r="N129" s="505">
        <f t="shared" si="2"/>
        <v>10</v>
      </c>
      <c r="O129" s="506">
        <f t="shared" si="3"/>
        <v>1070</v>
      </c>
      <c r="P129" s="507" t="s">
        <v>1442</v>
      </c>
    </row>
    <row r="130" spans="1:16" ht="18.75" customHeight="1">
      <c r="A130" s="499">
        <v>126</v>
      </c>
      <c r="B130" s="500" t="s">
        <v>1586</v>
      </c>
      <c r="C130" s="499" t="s">
        <v>1471</v>
      </c>
      <c r="D130" s="501">
        <v>1</v>
      </c>
      <c r="E130" s="502">
        <v>33</v>
      </c>
      <c r="F130" s="502">
        <v>17</v>
      </c>
      <c r="G130" s="502">
        <v>18</v>
      </c>
      <c r="H130" s="503">
        <v>107</v>
      </c>
      <c r="I130" s="504">
        <v>15</v>
      </c>
      <c r="J130" s="504">
        <v>0</v>
      </c>
      <c r="K130" s="504">
        <v>0</v>
      </c>
      <c r="L130" s="504">
        <v>10</v>
      </c>
      <c r="M130" s="504">
        <v>0</v>
      </c>
      <c r="N130" s="505">
        <f t="shared" si="2"/>
        <v>10</v>
      </c>
      <c r="O130" s="506">
        <f t="shared" si="3"/>
        <v>1070</v>
      </c>
      <c r="P130" s="507" t="s">
        <v>1442</v>
      </c>
    </row>
    <row r="131" spans="1:16" ht="18.75" customHeight="1">
      <c r="A131" s="499">
        <v>127</v>
      </c>
      <c r="B131" s="500" t="s">
        <v>1587</v>
      </c>
      <c r="C131" s="499" t="s">
        <v>1471</v>
      </c>
      <c r="D131" s="501">
        <v>1</v>
      </c>
      <c r="E131" s="502">
        <v>22</v>
      </c>
      <c r="F131" s="502">
        <v>1</v>
      </c>
      <c r="G131" s="502">
        <v>14</v>
      </c>
      <c r="H131" s="503">
        <v>107</v>
      </c>
      <c r="I131" s="504">
        <v>10</v>
      </c>
      <c r="J131" s="504">
        <v>0</v>
      </c>
      <c r="K131" s="504">
        <v>0</v>
      </c>
      <c r="L131" s="504">
        <v>0</v>
      </c>
      <c r="M131" s="504">
        <v>10</v>
      </c>
      <c r="N131" s="505">
        <f t="shared" si="2"/>
        <v>10</v>
      </c>
      <c r="O131" s="506">
        <f t="shared" si="3"/>
        <v>1070</v>
      </c>
      <c r="P131" s="507" t="s">
        <v>1442</v>
      </c>
    </row>
    <row r="132" spans="1:16" ht="18.75" customHeight="1">
      <c r="A132" s="499">
        <v>128</v>
      </c>
      <c r="B132" s="500" t="s">
        <v>1588</v>
      </c>
      <c r="C132" s="499" t="s">
        <v>1471</v>
      </c>
      <c r="D132" s="501">
        <v>1</v>
      </c>
      <c r="E132" s="502">
        <v>27</v>
      </c>
      <c r="F132" s="502">
        <v>0</v>
      </c>
      <c r="G132" s="502">
        <v>26</v>
      </c>
      <c r="H132" s="503">
        <v>107</v>
      </c>
      <c r="I132" s="504">
        <v>10</v>
      </c>
      <c r="J132" s="504">
        <v>10</v>
      </c>
      <c r="K132" s="504">
        <v>10</v>
      </c>
      <c r="L132" s="504">
        <v>0</v>
      </c>
      <c r="M132" s="504">
        <v>0</v>
      </c>
      <c r="N132" s="505">
        <f t="shared" si="2"/>
        <v>20</v>
      </c>
      <c r="O132" s="506">
        <f t="shared" si="3"/>
        <v>2140</v>
      </c>
      <c r="P132" s="507" t="s">
        <v>1442</v>
      </c>
    </row>
    <row r="133" spans="1:16" ht="18.75" customHeight="1">
      <c r="A133" s="499">
        <v>129</v>
      </c>
      <c r="B133" s="500" t="s">
        <v>1589</v>
      </c>
      <c r="C133" s="499" t="s">
        <v>1471</v>
      </c>
      <c r="D133" s="501">
        <v>1</v>
      </c>
      <c r="E133" s="502">
        <v>24</v>
      </c>
      <c r="F133" s="502">
        <v>15</v>
      </c>
      <c r="G133" s="502">
        <v>0</v>
      </c>
      <c r="H133" s="503">
        <v>107</v>
      </c>
      <c r="I133" s="504">
        <v>0</v>
      </c>
      <c r="J133" s="504">
        <v>0</v>
      </c>
      <c r="K133" s="504">
        <v>0</v>
      </c>
      <c r="L133" s="504">
        <v>10</v>
      </c>
      <c r="M133" s="504">
        <v>10</v>
      </c>
      <c r="N133" s="505">
        <f t="shared" si="2"/>
        <v>20</v>
      </c>
      <c r="O133" s="506">
        <f t="shared" si="3"/>
        <v>2140</v>
      </c>
      <c r="P133" s="507" t="s">
        <v>1442</v>
      </c>
    </row>
    <row r="134" spans="1:16" ht="18.75" customHeight="1">
      <c r="A134" s="499">
        <v>130</v>
      </c>
      <c r="B134" s="500" t="s">
        <v>1590</v>
      </c>
      <c r="C134" s="499" t="s">
        <v>1471</v>
      </c>
      <c r="D134" s="501">
        <v>1</v>
      </c>
      <c r="E134" s="502">
        <v>4</v>
      </c>
      <c r="F134" s="502">
        <v>0</v>
      </c>
      <c r="G134" s="502">
        <v>46</v>
      </c>
      <c r="H134" s="503">
        <v>85.6</v>
      </c>
      <c r="I134" s="504">
        <v>0</v>
      </c>
      <c r="J134" s="504">
        <v>10</v>
      </c>
      <c r="K134" s="504">
        <v>0</v>
      </c>
      <c r="L134" s="504">
        <v>0</v>
      </c>
      <c r="M134" s="504">
        <v>0</v>
      </c>
      <c r="N134" s="505">
        <f t="shared" si="2"/>
        <v>10</v>
      </c>
      <c r="O134" s="506">
        <f t="shared" si="3"/>
        <v>856</v>
      </c>
      <c r="P134" s="507" t="s">
        <v>1442</v>
      </c>
    </row>
    <row r="135" spans="1:16" ht="18.75" customHeight="1">
      <c r="A135" s="499">
        <v>131</v>
      </c>
      <c r="B135" s="500" t="s">
        <v>1591</v>
      </c>
      <c r="C135" s="499" t="s">
        <v>1471</v>
      </c>
      <c r="D135" s="501">
        <v>1</v>
      </c>
      <c r="E135" s="502">
        <v>20</v>
      </c>
      <c r="F135" s="502">
        <v>10</v>
      </c>
      <c r="G135" s="502">
        <v>15</v>
      </c>
      <c r="H135" s="503">
        <v>85.6</v>
      </c>
      <c r="I135" s="504">
        <v>10</v>
      </c>
      <c r="J135" s="504">
        <v>10</v>
      </c>
      <c r="K135" s="504">
        <v>0</v>
      </c>
      <c r="L135" s="504">
        <v>0</v>
      </c>
      <c r="M135" s="504">
        <v>0</v>
      </c>
      <c r="N135" s="505">
        <f t="shared" si="2"/>
        <v>10</v>
      </c>
      <c r="O135" s="506">
        <f t="shared" si="3"/>
        <v>856</v>
      </c>
      <c r="P135" s="507" t="s">
        <v>1442</v>
      </c>
    </row>
    <row r="136" spans="1:16" ht="18.75" customHeight="1">
      <c r="A136" s="499">
        <v>132</v>
      </c>
      <c r="B136" s="500" t="s">
        <v>1592</v>
      </c>
      <c r="C136" s="499"/>
      <c r="D136" s="501">
        <v>1</v>
      </c>
      <c r="E136" s="502">
        <v>20</v>
      </c>
      <c r="F136" s="502">
        <v>0</v>
      </c>
      <c r="G136" s="502">
        <v>2</v>
      </c>
      <c r="H136" s="503">
        <v>85.6</v>
      </c>
      <c r="I136" s="504">
        <v>18</v>
      </c>
      <c r="J136" s="504">
        <v>10</v>
      </c>
      <c r="K136" s="504">
        <v>0</v>
      </c>
      <c r="L136" s="504">
        <v>0</v>
      </c>
      <c r="M136" s="504">
        <v>0</v>
      </c>
      <c r="N136" s="505">
        <f t="shared" si="2"/>
        <v>10</v>
      </c>
      <c r="O136" s="506">
        <f t="shared" si="3"/>
        <v>856</v>
      </c>
      <c r="P136" s="507" t="s">
        <v>1442</v>
      </c>
    </row>
    <row r="137" spans="1:16" ht="18.75" customHeight="1">
      <c r="A137" s="499">
        <v>133</v>
      </c>
      <c r="B137" s="500" t="s">
        <v>1593</v>
      </c>
      <c r="C137" s="499" t="s">
        <v>1471</v>
      </c>
      <c r="D137" s="501">
        <v>1</v>
      </c>
      <c r="E137" s="502">
        <v>92</v>
      </c>
      <c r="F137" s="502">
        <v>43</v>
      </c>
      <c r="G137" s="502">
        <v>17</v>
      </c>
      <c r="H137" s="503">
        <v>85.6</v>
      </c>
      <c r="I137" s="504">
        <v>33</v>
      </c>
      <c r="J137" s="504">
        <v>10</v>
      </c>
      <c r="K137" s="504">
        <v>10</v>
      </c>
      <c r="L137" s="504">
        <v>0</v>
      </c>
      <c r="M137" s="504">
        <v>0</v>
      </c>
      <c r="N137" s="505">
        <f t="shared" si="2"/>
        <v>20</v>
      </c>
      <c r="O137" s="506">
        <f t="shared" si="3"/>
        <v>1712</v>
      </c>
      <c r="P137" s="507" t="s">
        <v>1442</v>
      </c>
    </row>
    <row r="138" spans="1:16" ht="18.75" customHeight="1">
      <c r="A138" s="499">
        <v>134</v>
      </c>
      <c r="B138" s="500" t="s">
        <v>1594</v>
      </c>
      <c r="C138" s="499" t="s">
        <v>1471</v>
      </c>
      <c r="D138" s="501">
        <v>1</v>
      </c>
      <c r="E138" s="502">
        <v>182</v>
      </c>
      <c r="F138" s="502">
        <v>162</v>
      </c>
      <c r="G138" s="502">
        <v>148</v>
      </c>
      <c r="H138" s="503">
        <v>85.6</v>
      </c>
      <c r="I138" s="504">
        <v>112</v>
      </c>
      <c r="J138" s="504">
        <v>0</v>
      </c>
      <c r="K138" s="504">
        <v>50</v>
      </c>
      <c r="L138" s="504">
        <v>30</v>
      </c>
      <c r="M138" s="504">
        <v>30</v>
      </c>
      <c r="N138" s="505">
        <f t="shared" si="2"/>
        <v>110</v>
      </c>
      <c r="O138" s="506">
        <f t="shared" si="3"/>
        <v>9416</v>
      </c>
      <c r="P138" s="507" t="s">
        <v>1442</v>
      </c>
    </row>
    <row r="139" spans="1:16" ht="18.75" customHeight="1">
      <c r="A139" s="499">
        <v>135</v>
      </c>
      <c r="B139" s="500" t="s">
        <v>1595</v>
      </c>
      <c r="C139" s="499" t="s">
        <v>1471</v>
      </c>
      <c r="D139" s="501">
        <v>1</v>
      </c>
      <c r="E139" s="502">
        <v>224</v>
      </c>
      <c r="F139" s="502">
        <v>139</v>
      </c>
      <c r="G139" s="502">
        <v>223</v>
      </c>
      <c r="H139" s="503">
        <v>85.6</v>
      </c>
      <c r="I139" s="504">
        <v>46</v>
      </c>
      <c r="J139" s="504">
        <v>0</v>
      </c>
      <c r="K139" s="504">
        <v>50</v>
      </c>
      <c r="L139" s="504">
        <v>50</v>
      </c>
      <c r="M139" s="504">
        <v>50</v>
      </c>
      <c r="N139" s="505">
        <f t="shared" si="2"/>
        <v>150</v>
      </c>
      <c r="O139" s="506">
        <f t="shared" si="3"/>
        <v>12840</v>
      </c>
      <c r="P139" s="507" t="s">
        <v>1442</v>
      </c>
    </row>
    <row r="140" spans="1:16" ht="18.75" customHeight="1">
      <c r="A140" s="499">
        <v>136</v>
      </c>
      <c r="B140" s="500" t="s">
        <v>1596</v>
      </c>
      <c r="C140" s="499" t="s">
        <v>1471</v>
      </c>
      <c r="D140" s="501">
        <v>1</v>
      </c>
      <c r="E140" s="502">
        <v>521</v>
      </c>
      <c r="F140" s="502">
        <v>498</v>
      </c>
      <c r="G140" s="502">
        <v>498</v>
      </c>
      <c r="H140" s="503">
        <v>85.6</v>
      </c>
      <c r="I140" s="504">
        <v>100</v>
      </c>
      <c r="J140" s="504">
        <v>50</v>
      </c>
      <c r="K140" s="504">
        <v>150</v>
      </c>
      <c r="L140" s="504">
        <v>150</v>
      </c>
      <c r="M140" s="504">
        <v>150</v>
      </c>
      <c r="N140" s="505">
        <f t="shared" si="2"/>
        <v>500</v>
      </c>
      <c r="O140" s="506">
        <f t="shared" si="3"/>
        <v>42800</v>
      </c>
      <c r="P140" s="507" t="s">
        <v>1442</v>
      </c>
    </row>
    <row r="141" spans="1:16" ht="18.75" customHeight="1">
      <c r="A141" s="499">
        <v>137</v>
      </c>
      <c r="B141" s="500" t="s">
        <v>1597</v>
      </c>
      <c r="C141" s="499" t="s">
        <v>1471</v>
      </c>
      <c r="D141" s="501">
        <v>1</v>
      </c>
      <c r="E141" s="502">
        <v>94</v>
      </c>
      <c r="F141" s="502">
        <v>36</v>
      </c>
      <c r="G141" s="502">
        <v>113</v>
      </c>
      <c r="H141" s="503">
        <v>85.6</v>
      </c>
      <c r="I141" s="504">
        <v>128</v>
      </c>
      <c r="J141" s="504">
        <v>10</v>
      </c>
      <c r="K141" s="504">
        <v>10</v>
      </c>
      <c r="L141" s="504">
        <v>10</v>
      </c>
      <c r="M141" s="504">
        <v>0</v>
      </c>
      <c r="N141" s="505">
        <f t="shared" si="2"/>
        <v>30</v>
      </c>
      <c r="O141" s="506">
        <f t="shared" si="3"/>
        <v>2568</v>
      </c>
      <c r="P141" s="507" t="s">
        <v>1442</v>
      </c>
    </row>
    <row r="142" spans="1:16" ht="18.75" customHeight="1">
      <c r="A142" s="499">
        <v>138</v>
      </c>
      <c r="B142" s="500" t="s">
        <v>1598</v>
      </c>
      <c r="C142" s="499" t="s">
        <v>1471</v>
      </c>
      <c r="D142" s="501">
        <v>1</v>
      </c>
      <c r="E142" s="502">
        <v>0</v>
      </c>
      <c r="F142" s="502">
        <v>10</v>
      </c>
      <c r="G142" s="502">
        <v>10</v>
      </c>
      <c r="H142" s="503">
        <v>4500</v>
      </c>
      <c r="I142" s="504">
        <v>0</v>
      </c>
      <c r="J142" s="504">
        <v>10</v>
      </c>
      <c r="K142" s="504">
        <v>10</v>
      </c>
      <c r="L142" s="504">
        <v>0</v>
      </c>
      <c r="M142" s="504">
        <v>0</v>
      </c>
      <c r="N142" s="505">
        <f>(J142+K142+L142+M142)</f>
        <v>20</v>
      </c>
      <c r="O142" s="506">
        <f>H142*N142</f>
        <v>90000</v>
      </c>
      <c r="P142" s="507" t="s">
        <v>1442</v>
      </c>
    </row>
    <row r="143" spans="1:16" ht="18.75" customHeight="1">
      <c r="A143" s="499">
        <v>139</v>
      </c>
      <c r="B143" s="515" t="s">
        <v>1599</v>
      </c>
      <c r="C143" s="499"/>
      <c r="D143" s="501">
        <v>50</v>
      </c>
      <c r="E143" s="502">
        <v>0</v>
      </c>
      <c r="F143" s="502">
        <v>0</v>
      </c>
      <c r="G143" s="502">
        <v>1</v>
      </c>
      <c r="H143" s="503">
        <v>8800</v>
      </c>
      <c r="I143" s="504">
        <v>0</v>
      </c>
      <c r="J143" s="504">
        <v>0</v>
      </c>
      <c r="K143" s="504">
        <v>0</v>
      </c>
      <c r="L143" s="504">
        <v>1</v>
      </c>
      <c r="M143" s="504">
        <v>0</v>
      </c>
      <c r="N143" s="505">
        <f>(J143+K143+L143+M143)</f>
        <v>1</v>
      </c>
      <c r="O143" s="506">
        <f>H143*N143</f>
        <v>8800</v>
      </c>
      <c r="P143" s="507" t="s">
        <v>1442</v>
      </c>
    </row>
    <row r="144" spans="1:16" ht="18.75" customHeight="1">
      <c r="A144" s="499">
        <v>140</v>
      </c>
      <c r="B144" s="500" t="s">
        <v>1600</v>
      </c>
      <c r="C144" s="499" t="s">
        <v>1471</v>
      </c>
      <c r="D144" s="501">
        <v>1</v>
      </c>
      <c r="E144" s="502">
        <f>293*50</f>
        <v>14650</v>
      </c>
      <c r="F144" s="502">
        <v>13850</v>
      </c>
      <c r="G144" s="502">
        <v>12850</v>
      </c>
      <c r="H144" s="503">
        <v>3.99</v>
      </c>
      <c r="I144" s="504">
        <v>1000</v>
      </c>
      <c r="J144" s="504">
        <v>3500</v>
      </c>
      <c r="K144" s="504">
        <v>3000</v>
      </c>
      <c r="L144" s="504">
        <v>3000</v>
      </c>
      <c r="M144" s="504">
        <v>3500</v>
      </c>
      <c r="N144" s="505">
        <f t="shared" si="2"/>
        <v>13000</v>
      </c>
      <c r="O144" s="506">
        <f t="shared" si="3"/>
        <v>51870</v>
      </c>
      <c r="P144" s="507" t="s">
        <v>1442</v>
      </c>
    </row>
    <row r="145" spans="1:16" ht="18.75" customHeight="1">
      <c r="A145" s="499">
        <v>141</v>
      </c>
      <c r="B145" s="500" t="s">
        <v>1601</v>
      </c>
      <c r="C145" s="499" t="s">
        <v>1471</v>
      </c>
      <c r="D145" s="501">
        <v>50</v>
      </c>
      <c r="E145" s="502">
        <v>50</v>
      </c>
      <c r="F145" s="502">
        <v>124</v>
      </c>
      <c r="G145" s="502">
        <v>182</v>
      </c>
      <c r="H145" s="503">
        <v>350</v>
      </c>
      <c r="I145" s="504">
        <v>48</v>
      </c>
      <c r="J145" s="504">
        <v>50</v>
      </c>
      <c r="K145" s="504">
        <v>30</v>
      </c>
      <c r="L145" s="504">
        <v>50</v>
      </c>
      <c r="M145" s="504">
        <v>50</v>
      </c>
      <c r="N145" s="505">
        <f t="shared" si="2"/>
        <v>180</v>
      </c>
      <c r="O145" s="506">
        <f t="shared" si="3"/>
        <v>63000</v>
      </c>
      <c r="P145" s="507" t="s">
        <v>1442</v>
      </c>
    </row>
    <row r="146" spans="1:16" ht="18.75" customHeight="1">
      <c r="A146" s="499">
        <v>142</v>
      </c>
      <c r="B146" s="500" t="s">
        <v>1602</v>
      </c>
      <c r="C146" s="499" t="s">
        <v>1471</v>
      </c>
      <c r="D146" s="501">
        <v>25</v>
      </c>
      <c r="E146" s="502">
        <v>24</v>
      </c>
      <c r="F146" s="502">
        <v>38</v>
      </c>
      <c r="G146" s="502">
        <v>24</v>
      </c>
      <c r="H146" s="503">
        <v>125</v>
      </c>
      <c r="I146" s="504">
        <v>21</v>
      </c>
      <c r="J146" s="504">
        <v>20</v>
      </c>
      <c r="K146" s="504">
        <v>0</v>
      </c>
      <c r="L146" s="504">
        <v>10</v>
      </c>
      <c r="M146" s="504">
        <v>10</v>
      </c>
      <c r="N146" s="505">
        <f>(J146+K146+L146+M146)</f>
        <v>40</v>
      </c>
      <c r="O146" s="506">
        <f>H146*N146</f>
        <v>5000</v>
      </c>
      <c r="P146" s="507" t="s">
        <v>1442</v>
      </c>
    </row>
    <row r="147" spans="1:16" ht="18.75" customHeight="1">
      <c r="A147" s="499">
        <v>143</v>
      </c>
      <c r="B147" s="500" t="s">
        <v>1603</v>
      </c>
      <c r="C147" s="499"/>
      <c r="D147" s="501">
        <v>1</v>
      </c>
      <c r="E147" s="502">
        <v>0</v>
      </c>
      <c r="F147" s="502">
        <v>2728</v>
      </c>
      <c r="G147" s="502">
        <v>10432</v>
      </c>
      <c r="H147" s="503">
        <v>16.39</v>
      </c>
      <c r="I147" s="504">
        <v>1754</v>
      </c>
      <c r="J147" s="504">
        <v>1500</v>
      </c>
      <c r="K147" s="504">
        <v>1500</v>
      </c>
      <c r="L147" s="504">
        <v>2000</v>
      </c>
      <c r="M147" s="504">
        <v>1000</v>
      </c>
      <c r="N147" s="505">
        <f>(J147+K147+L147+M147)</f>
        <v>6000</v>
      </c>
      <c r="O147" s="506">
        <f>H147*N147</f>
        <v>98340</v>
      </c>
      <c r="P147" s="507" t="s">
        <v>1442</v>
      </c>
    </row>
    <row r="148" spans="1:16" ht="18.75" customHeight="1">
      <c r="A148" s="499">
        <v>144</v>
      </c>
      <c r="B148" s="500" t="s">
        <v>1604</v>
      </c>
      <c r="C148" s="499"/>
      <c r="D148" s="501">
        <v>1</v>
      </c>
      <c r="E148" s="502">
        <v>0</v>
      </c>
      <c r="F148" s="502">
        <v>50</v>
      </c>
      <c r="G148" s="502">
        <v>0</v>
      </c>
      <c r="H148" s="503">
        <v>35</v>
      </c>
      <c r="I148" s="504">
        <v>0</v>
      </c>
      <c r="J148" s="504">
        <v>50</v>
      </c>
      <c r="K148" s="504">
        <v>50</v>
      </c>
      <c r="L148" s="504">
        <v>0</v>
      </c>
      <c r="M148" s="504">
        <v>0</v>
      </c>
      <c r="N148" s="505">
        <f t="shared" si="2"/>
        <v>100</v>
      </c>
      <c r="O148" s="506">
        <f t="shared" si="3"/>
        <v>3500</v>
      </c>
      <c r="P148" s="507" t="s">
        <v>1442</v>
      </c>
    </row>
    <row r="149" spans="1:16" ht="18.75" customHeight="1">
      <c r="A149" s="499">
        <v>145</v>
      </c>
      <c r="B149" s="500" t="s">
        <v>1605</v>
      </c>
      <c r="C149" s="499"/>
      <c r="D149" s="501">
        <v>1</v>
      </c>
      <c r="E149" s="502">
        <v>2</v>
      </c>
      <c r="F149" s="502">
        <v>0</v>
      </c>
      <c r="G149" s="502">
        <v>0</v>
      </c>
      <c r="H149" s="503">
        <v>350</v>
      </c>
      <c r="I149" s="504">
        <v>0</v>
      </c>
      <c r="J149" s="504">
        <v>10</v>
      </c>
      <c r="K149" s="504">
        <v>0</v>
      </c>
      <c r="L149" s="504">
        <v>0</v>
      </c>
      <c r="M149" s="504">
        <v>0</v>
      </c>
      <c r="N149" s="505">
        <f>(J149+K149+L149+M149)</f>
        <v>10</v>
      </c>
      <c r="O149" s="506">
        <f>H149*N149</f>
        <v>3500</v>
      </c>
      <c r="P149" s="507" t="s">
        <v>1442</v>
      </c>
    </row>
    <row r="150" spans="1:16" ht="18.75" customHeight="1">
      <c r="A150" s="499">
        <v>146</v>
      </c>
      <c r="B150" s="500" t="s">
        <v>1606</v>
      </c>
      <c r="C150" s="499"/>
      <c r="D150" s="501">
        <v>1</v>
      </c>
      <c r="E150" s="502">
        <v>2</v>
      </c>
      <c r="F150" s="502">
        <v>0</v>
      </c>
      <c r="G150" s="502">
        <v>0</v>
      </c>
      <c r="H150" s="503">
        <v>350</v>
      </c>
      <c r="I150" s="504">
        <v>0</v>
      </c>
      <c r="J150" s="504">
        <v>10</v>
      </c>
      <c r="K150" s="504">
        <v>0</v>
      </c>
      <c r="L150" s="504">
        <v>0</v>
      </c>
      <c r="M150" s="504">
        <v>0</v>
      </c>
      <c r="N150" s="505">
        <f>(J150+K150+L150+M150)</f>
        <v>10</v>
      </c>
      <c r="O150" s="506">
        <f>H150*N150</f>
        <v>3500</v>
      </c>
      <c r="P150" s="507" t="s">
        <v>1442</v>
      </c>
    </row>
    <row r="151" spans="1:16" ht="18.75" customHeight="1">
      <c r="A151" s="499">
        <v>147</v>
      </c>
      <c r="B151" s="500" t="s">
        <v>1607</v>
      </c>
      <c r="C151" s="499"/>
      <c r="D151" s="501">
        <v>1</v>
      </c>
      <c r="E151" s="502">
        <v>2</v>
      </c>
      <c r="F151" s="502">
        <v>0</v>
      </c>
      <c r="G151" s="502">
        <v>0</v>
      </c>
      <c r="H151" s="503">
        <v>450</v>
      </c>
      <c r="I151" s="504">
        <v>0</v>
      </c>
      <c r="J151" s="504">
        <v>10</v>
      </c>
      <c r="K151" s="504">
        <v>0</v>
      </c>
      <c r="L151" s="504">
        <v>0</v>
      </c>
      <c r="M151" s="504">
        <v>0</v>
      </c>
      <c r="N151" s="505">
        <f>(J151+K151+L151+M151)</f>
        <v>10</v>
      </c>
      <c r="O151" s="506">
        <f>H151*N151</f>
        <v>4500</v>
      </c>
      <c r="P151" s="507" t="s">
        <v>1442</v>
      </c>
    </row>
    <row r="152" spans="1:16" ht="18.75" customHeight="1">
      <c r="A152" s="499">
        <v>148</v>
      </c>
      <c r="B152" s="500" t="s">
        <v>1608</v>
      </c>
      <c r="C152" s="499"/>
      <c r="D152" s="501">
        <v>1</v>
      </c>
      <c r="E152" s="502">
        <v>2</v>
      </c>
      <c r="F152" s="502">
        <v>0</v>
      </c>
      <c r="G152" s="502">
        <v>0</v>
      </c>
      <c r="H152" s="503">
        <v>650</v>
      </c>
      <c r="I152" s="504">
        <v>0</v>
      </c>
      <c r="J152" s="504">
        <v>10</v>
      </c>
      <c r="K152" s="504">
        <v>0</v>
      </c>
      <c r="L152" s="504">
        <v>0</v>
      </c>
      <c r="M152" s="504">
        <v>0</v>
      </c>
      <c r="N152" s="505">
        <f>(J152+K152+L152+M152)</f>
        <v>10</v>
      </c>
      <c r="O152" s="506">
        <f>H152*N152</f>
        <v>6500</v>
      </c>
      <c r="P152" s="507" t="s">
        <v>1442</v>
      </c>
    </row>
    <row r="153" spans="1:16" ht="18.75" customHeight="1">
      <c r="A153" s="499">
        <v>149</v>
      </c>
      <c r="B153" s="500" t="s">
        <v>1609</v>
      </c>
      <c r="C153" s="499" t="s">
        <v>1471</v>
      </c>
      <c r="D153" s="501">
        <v>12</v>
      </c>
      <c r="E153" s="502">
        <v>1</v>
      </c>
      <c r="F153" s="502">
        <v>2</v>
      </c>
      <c r="G153" s="502">
        <v>5</v>
      </c>
      <c r="H153" s="503">
        <v>340</v>
      </c>
      <c r="I153" s="504">
        <v>0</v>
      </c>
      <c r="J153" s="504">
        <v>10</v>
      </c>
      <c r="K153" s="504">
        <v>0</v>
      </c>
      <c r="L153" s="504">
        <v>0</v>
      </c>
      <c r="M153" s="504">
        <v>0</v>
      </c>
      <c r="N153" s="505">
        <f t="shared" si="2"/>
        <v>10</v>
      </c>
      <c r="O153" s="506">
        <f t="shared" si="3"/>
        <v>3400</v>
      </c>
      <c r="P153" s="507" t="s">
        <v>1442</v>
      </c>
    </row>
    <row r="154" spans="1:16" ht="18.75" customHeight="1">
      <c r="A154" s="499">
        <v>150</v>
      </c>
      <c r="B154" s="500" t="s">
        <v>1610</v>
      </c>
      <c r="C154" s="499" t="s">
        <v>1471</v>
      </c>
      <c r="D154" s="501">
        <v>12</v>
      </c>
      <c r="E154" s="502">
        <v>2</v>
      </c>
      <c r="F154" s="502">
        <v>1</v>
      </c>
      <c r="G154" s="502">
        <v>5</v>
      </c>
      <c r="H154" s="503">
        <v>340</v>
      </c>
      <c r="I154" s="504">
        <v>0</v>
      </c>
      <c r="J154" s="504">
        <v>10</v>
      </c>
      <c r="K154" s="504">
        <v>0</v>
      </c>
      <c r="L154" s="504">
        <v>0</v>
      </c>
      <c r="M154" s="504">
        <v>0</v>
      </c>
      <c r="N154" s="505">
        <f t="shared" si="2"/>
        <v>10</v>
      </c>
      <c r="O154" s="506">
        <f t="shared" si="3"/>
        <v>3400</v>
      </c>
      <c r="P154" s="507" t="s">
        <v>1442</v>
      </c>
    </row>
    <row r="155" spans="1:16" ht="18.75" customHeight="1">
      <c r="A155" s="499">
        <v>151</v>
      </c>
      <c r="B155" s="500" t="s">
        <v>1611</v>
      </c>
      <c r="C155" s="499" t="s">
        <v>1471</v>
      </c>
      <c r="D155" s="501">
        <v>12</v>
      </c>
      <c r="E155" s="502">
        <v>0</v>
      </c>
      <c r="F155" s="502">
        <v>0</v>
      </c>
      <c r="G155" s="502">
        <v>1</v>
      </c>
      <c r="H155" s="503">
        <v>340</v>
      </c>
      <c r="I155" s="504">
        <v>0</v>
      </c>
      <c r="J155" s="504">
        <v>10</v>
      </c>
      <c r="K155" s="504">
        <v>0</v>
      </c>
      <c r="L155" s="504">
        <v>0</v>
      </c>
      <c r="M155" s="504">
        <v>0</v>
      </c>
      <c r="N155" s="505">
        <f>(J155+K155+L155+M155)</f>
        <v>10</v>
      </c>
      <c r="O155" s="506">
        <f>H155*N155</f>
        <v>3400</v>
      </c>
      <c r="P155" s="507" t="s">
        <v>1442</v>
      </c>
    </row>
    <row r="156" spans="1:16" ht="18.75" customHeight="1">
      <c r="A156" s="499">
        <v>152</v>
      </c>
      <c r="B156" s="500" t="s">
        <v>1604</v>
      </c>
      <c r="C156" s="499"/>
      <c r="D156" s="501">
        <v>1</v>
      </c>
      <c r="E156" s="502">
        <v>0</v>
      </c>
      <c r="F156" s="502">
        <v>50</v>
      </c>
      <c r="G156" s="502">
        <v>70</v>
      </c>
      <c r="H156" s="503">
        <v>47.86</v>
      </c>
      <c r="I156" s="504">
        <v>0</v>
      </c>
      <c r="J156" s="504">
        <v>50</v>
      </c>
      <c r="K156" s="504">
        <v>50</v>
      </c>
      <c r="L156" s="504">
        <v>0</v>
      </c>
      <c r="M156" s="504">
        <v>0</v>
      </c>
      <c r="N156" s="505">
        <f>(J156+K156+L156+M156)</f>
        <v>100</v>
      </c>
      <c r="O156" s="506">
        <f>H156*N156</f>
        <v>4786</v>
      </c>
      <c r="P156" s="507" t="s">
        <v>1442</v>
      </c>
    </row>
    <row r="157" spans="1:16" ht="18.75" customHeight="1">
      <c r="A157" s="499">
        <v>153</v>
      </c>
      <c r="B157" s="500" t="s">
        <v>1612</v>
      </c>
      <c r="C157" s="499" t="s">
        <v>1471</v>
      </c>
      <c r="D157" s="501">
        <v>1</v>
      </c>
      <c r="E157" s="502">
        <v>43</v>
      </c>
      <c r="F157" s="502">
        <v>51</v>
      </c>
      <c r="G157" s="502">
        <v>30</v>
      </c>
      <c r="H157" s="503">
        <v>28</v>
      </c>
      <c r="I157" s="504">
        <v>26</v>
      </c>
      <c r="J157" s="504">
        <v>0</v>
      </c>
      <c r="K157" s="504">
        <v>10</v>
      </c>
      <c r="L157" s="504">
        <v>0</v>
      </c>
      <c r="M157" s="504">
        <v>10</v>
      </c>
      <c r="N157" s="505">
        <f t="shared" si="2"/>
        <v>20</v>
      </c>
      <c r="O157" s="506">
        <f t="shared" si="3"/>
        <v>560</v>
      </c>
      <c r="P157" s="507" t="s">
        <v>1442</v>
      </c>
    </row>
    <row r="158" spans="1:16" ht="18.75" customHeight="1">
      <c r="A158" s="499">
        <v>154</v>
      </c>
      <c r="B158" s="500" t="s">
        <v>1613</v>
      </c>
      <c r="C158" s="499" t="s">
        <v>1471</v>
      </c>
      <c r="D158" s="501">
        <v>1</v>
      </c>
      <c r="E158" s="502">
        <v>87</v>
      </c>
      <c r="F158" s="502">
        <v>77</v>
      </c>
      <c r="G158" s="502">
        <v>58</v>
      </c>
      <c r="H158" s="503">
        <v>16</v>
      </c>
      <c r="I158" s="504">
        <v>62</v>
      </c>
      <c r="J158" s="504">
        <v>0</v>
      </c>
      <c r="K158" s="504">
        <v>20</v>
      </c>
      <c r="L158" s="504">
        <v>30</v>
      </c>
      <c r="M158" s="504">
        <v>20</v>
      </c>
      <c r="N158" s="505">
        <f t="shared" si="2"/>
        <v>70</v>
      </c>
      <c r="O158" s="506">
        <f t="shared" si="3"/>
        <v>1120</v>
      </c>
      <c r="P158" s="507" t="s">
        <v>1442</v>
      </c>
    </row>
    <row r="159" spans="1:16" ht="18.75" customHeight="1">
      <c r="A159" s="499">
        <v>155</v>
      </c>
      <c r="B159" s="500" t="s">
        <v>1614</v>
      </c>
      <c r="C159" s="499" t="s">
        <v>1471</v>
      </c>
      <c r="D159" s="501">
        <v>1</v>
      </c>
      <c r="E159" s="502">
        <v>1127</v>
      </c>
      <c r="F159" s="502">
        <v>1352</v>
      </c>
      <c r="G159" s="502">
        <v>1408</v>
      </c>
      <c r="H159" s="503">
        <v>16</v>
      </c>
      <c r="I159" s="504">
        <v>383</v>
      </c>
      <c r="J159" s="504">
        <v>350</v>
      </c>
      <c r="K159" s="504">
        <v>300</v>
      </c>
      <c r="L159" s="504">
        <v>400</v>
      </c>
      <c r="M159" s="504">
        <v>200</v>
      </c>
      <c r="N159" s="505">
        <f t="shared" si="2"/>
        <v>1250</v>
      </c>
      <c r="O159" s="506">
        <f t="shared" si="3"/>
        <v>20000</v>
      </c>
      <c r="P159" s="507" t="s">
        <v>1442</v>
      </c>
    </row>
    <row r="160" spans="1:16" ht="18.75" customHeight="1">
      <c r="A160" s="499">
        <v>156</v>
      </c>
      <c r="B160" s="500" t="s">
        <v>1615</v>
      </c>
      <c r="C160" s="499" t="s">
        <v>1471</v>
      </c>
      <c r="D160" s="501">
        <v>1</v>
      </c>
      <c r="E160" s="502">
        <v>1733</v>
      </c>
      <c r="F160" s="502">
        <v>2109</v>
      </c>
      <c r="G160" s="502">
        <v>1899</v>
      </c>
      <c r="H160" s="503">
        <v>16</v>
      </c>
      <c r="I160" s="504">
        <v>0</v>
      </c>
      <c r="J160" s="504">
        <v>400</v>
      </c>
      <c r="K160" s="504">
        <v>500</v>
      </c>
      <c r="L160" s="504">
        <v>500</v>
      </c>
      <c r="M160" s="504">
        <v>500</v>
      </c>
      <c r="N160" s="505">
        <f t="shared" si="2"/>
        <v>1900</v>
      </c>
      <c r="O160" s="506">
        <f t="shared" si="3"/>
        <v>30400</v>
      </c>
      <c r="P160" s="507" t="s">
        <v>1442</v>
      </c>
    </row>
    <row r="161" spans="1:16" ht="18.75" customHeight="1">
      <c r="A161" s="499">
        <v>157</v>
      </c>
      <c r="B161" s="500" t="s">
        <v>1616</v>
      </c>
      <c r="C161" s="499" t="s">
        <v>1471</v>
      </c>
      <c r="D161" s="501">
        <v>1</v>
      </c>
      <c r="E161" s="502">
        <v>130</v>
      </c>
      <c r="F161" s="502">
        <v>260</v>
      </c>
      <c r="G161" s="502">
        <v>436</v>
      </c>
      <c r="H161" s="503">
        <v>16</v>
      </c>
      <c r="I161" s="504">
        <v>100</v>
      </c>
      <c r="J161" s="504">
        <v>100</v>
      </c>
      <c r="K161" s="504">
        <v>100</v>
      </c>
      <c r="L161" s="504">
        <v>100</v>
      </c>
      <c r="M161" s="504">
        <v>100</v>
      </c>
      <c r="N161" s="505">
        <f t="shared" si="2"/>
        <v>400</v>
      </c>
      <c r="O161" s="506">
        <f t="shared" si="3"/>
        <v>6400</v>
      </c>
      <c r="P161" s="507" t="s">
        <v>1442</v>
      </c>
    </row>
    <row r="162" spans="1:16" ht="18.75" customHeight="1">
      <c r="A162" s="499">
        <v>158</v>
      </c>
      <c r="B162" s="500" t="s">
        <v>1615</v>
      </c>
      <c r="C162" s="499" t="s">
        <v>1617</v>
      </c>
      <c r="D162" s="501">
        <v>1</v>
      </c>
      <c r="E162" s="502">
        <v>10</v>
      </c>
      <c r="F162" s="502">
        <v>0</v>
      </c>
      <c r="G162" s="502">
        <v>0</v>
      </c>
      <c r="H162" s="503">
        <v>115</v>
      </c>
      <c r="I162" s="504">
        <v>0</v>
      </c>
      <c r="J162" s="504">
        <v>10</v>
      </c>
      <c r="K162" s="504">
        <v>0</v>
      </c>
      <c r="L162" s="504">
        <v>0</v>
      </c>
      <c r="M162" s="504">
        <v>0</v>
      </c>
      <c r="N162" s="505">
        <f t="shared" si="2"/>
        <v>10</v>
      </c>
      <c r="O162" s="506">
        <f t="shared" si="3"/>
        <v>1150</v>
      </c>
      <c r="P162" s="507" t="s">
        <v>1442</v>
      </c>
    </row>
    <row r="163" spans="1:16" ht="18.75" customHeight="1">
      <c r="A163" s="499">
        <v>159</v>
      </c>
      <c r="B163" s="500" t="s">
        <v>1616</v>
      </c>
      <c r="C163" s="499" t="s">
        <v>1617</v>
      </c>
      <c r="D163" s="501">
        <v>1</v>
      </c>
      <c r="E163" s="502">
        <v>10</v>
      </c>
      <c r="F163" s="502">
        <v>0</v>
      </c>
      <c r="G163" s="502">
        <v>0</v>
      </c>
      <c r="H163" s="503">
        <v>115</v>
      </c>
      <c r="I163" s="504">
        <v>0</v>
      </c>
      <c r="J163" s="504">
        <v>10</v>
      </c>
      <c r="K163" s="504">
        <v>0</v>
      </c>
      <c r="L163" s="504">
        <v>0</v>
      </c>
      <c r="M163" s="504">
        <v>0</v>
      </c>
      <c r="N163" s="505">
        <f t="shared" si="2"/>
        <v>10</v>
      </c>
      <c r="O163" s="506">
        <f t="shared" si="3"/>
        <v>1150</v>
      </c>
      <c r="P163" s="507" t="s">
        <v>1442</v>
      </c>
    </row>
    <row r="164" spans="1:16" ht="18.75" customHeight="1">
      <c r="A164" s="499">
        <v>160</v>
      </c>
      <c r="B164" s="500" t="s">
        <v>1618</v>
      </c>
      <c r="C164" s="499" t="s">
        <v>1471</v>
      </c>
      <c r="D164" s="501">
        <v>1</v>
      </c>
      <c r="E164" s="502">
        <v>15</v>
      </c>
      <c r="F164" s="502">
        <v>25</v>
      </c>
      <c r="G164" s="502">
        <v>30</v>
      </c>
      <c r="H164" s="503">
        <v>30</v>
      </c>
      <c r="I164" s="504">
        <v>20</v>
      </c>
      <c r="J164" s="504">
        <v>10</v>
      </c>
      <c r="K164" s="504">
        <v>10</v>
      </c>
      <c r="L164" s="504">
        <v>0</v>
      </c>
      <c r="M164" s="504">
        <v>0</v>
      </c>
      <c r="N164" s="505">
        <f t="shared" si="2"/>
        <v>20</v>
      </c>
      <c r="O164" s="506">
        <f t="shared" si="3"/>
        <v>600</v>
      </c>
      <c r="P164" s="507" t="s">
        <v>1442</v>
      </c>
    </row>
    <row r="165" spans="1:16" ht="18.75" customHeight="1">
      <c r="A165" s="499">
        <v>161</v>
      </c>
      <c r="B165" s="500" t="s">
        <v>1619</v>
      </c>
      <c r="C165" s="499" t="s">
        <v>1471</v>
      </c>
      <c r="D165" s="501">
        <v>1</v>
      </c>
      <c r="E165" s="502">
        <v>0</v>
      </c>
      <c r="F165" s="502">
        <v>0</v>
      </c>
      <c r="G165" s="502">
        <v>9</v>
      </c>
      <c r="H165" s="503">
        <v>30</v>
      </c>
      <c r="I165" s="504">
        <v>0</v>
      </c>
      <c r="J165" s="504">
        <v>0</v>
      </c>
      <c r="K165" s="504">
        <v>10</v>
      </c>
      <c r="L165" s="504">
        <v>0</v>
      </c>
      <c r="M165" s="504">
        <v>10</v>
      </c>
      <c r="N165" s="505">
        <f>(J165+K165+L165+M165)</f>
        <v>20</v>
      </c>
      <c r="O165" s="506">
        <f>H165*N165</f>
        <v>600</v>
      </c>
      <c r="P165" s="507" t="s">
        <v>1442</v>
      </c>
    </row>
    <row r="166" spans="1:16" ht="18.75" customHeight="1">
      <c r="A166" s="499">
        <v>162</v>
      </c>
      <c r="B166" s="500" t="s">
        <v>1620</v>
      </c>
      <c r="C166" s="499" t="s">
        <v>1471</v>
      </c>
      <c r="D166" s="501">
        <v>1</v>
      </c>
      <c r="E166" s="502">
        <v>0</v>
      </c>
      <c r="F166" s="502">
        <v>10</v>
      </c>
      <c r="G166" s="502">
        <v>44</v>
      </c>
      <c r="H166" s="503">
        <v>16</v>
      </c>
      <c r="I166" s="504">
        <v>16</v>
      </c>
      <c r="J166" s="504">
        <v>0</v>
      </c>
      <c r="K166" s="504">
        <v>20</v>
      </c>
      <c r="L166" s="504">
        <v>0</v>
      </c>
      <c r="M166" s="504">
        <v>10</v>
      </c>
      <c r="N166" s="505">
        <f>(J166+K166+L166+M166)</f>
        <v>30</v>
      </c>
      <c r="O166" s="506">
        <f>H166*N166</f>
        <v>480</v>
      </c>
      <c r="P166" s="507" t="s">
        <v>1442</v>
      </c>
    </row>
    <row r="167" spans="1:16" ht="18.75" customHeight="1">
      <c r="A167" s="499">
        <v>163</v>
      </c>
      <c r="B167" s="500" t="s">
        <v>1621</v>
      </c>
      <c r="C167" s="499" t="s">
        <v>1471</v>
      </c>
      <c r="D167" s="501">
        <v>1</v>
      </c>
      <c r="E167" s="502">
        <v>0</v>
      </c>
      <c r="F167" s="502">
        <v>20</v>
      </c>
      <c r="G167" s="502">
        <v>14</v>
      </c>
      <c r="H167" s="503">
        <v>16</v>
      </c>
      <c r="I167" s="504">
        <v>16</v>
      </c>
      <c r="J167" s="504">
        <v>0</v>
      </c>
      <c r="K167" s="504">
        <v>10</v>
      </c>
      <c r="L167" s="504">
        <v>0</v>
      </c>
      <c r="M167" s="504">
        <v>10</v>
      </c>
      <c r="N167" s="505">
        <f>(J167+K167+L167+M167)</f>
        <v>20</v>
      </c>
      <c r="O167" s="506">
        <f>H167*N167</f>
        <v>320</v>
      </c>
      <c r="P167" s="507" t="s">
        <v>1442</v>
      </c>
    </row>
    <row r="168" spans="1:16" ht="18.75" customHeight="1">
      <c r="A168" s="499">
        <v>164</v>
      </c>
      <c r="B168" s="500" t="s">
        <v>1622</v>
      </c>
      <c r="C168" s="499" t="s">
        <v>1471</v>
      </c>
      <c r="D168" s="501">
        <v>1</v>
      </c>
      <c r="E168" s="502">
        <v>0</v>
      </c>
      <c r="F168" s="502">
        <v>10</v>
      </c>
      <c r="G168" s="502">
        <v>0</v>
      </c>
      <c r="H168" s="503">
        <v>16</v>
      </c>
      <c r="I168" s="504">
        <v>20</v>
      </c>
      <c r="J168" s="504">
        <v>0</v>
      </c>
      <c r="K168" s="504">
        <v>10</v>
      </c>
      <c r="L168" s="504">
        <v>0</v>
      </c>
      <c r="M168" s="504">
        <v>10</v>
      </c>
      <c r="N168" s="505">
        <f>(J168+K168+L168+M168)</f>
        <v>20</v>
      </c>
      <c r="O168" s="506">
        <f>H168*N168</f>
        <v>320</v>
      </c>
      <c r="P168" s="507" t="s">
        <v>1442</v>
      </c>
    </row>
    <row r="169" spans="1:16" ht="18.75" customHeight="1">
      <c r="A169" s="499">
        <v>165</v>
      </c>
      <c r="B169" s="500" t="s">
        <v>1623</v>
      </c>
      <c r="C169" s="499" t="s">
        <v>1624</v>
      </c>
      <c r="D169" s="501">
        <v>1</v>
      </c>
      <c r="E169" s="502">
        <v>20</v>
      </c>
      <c r="F169" s="502">
        <v>0</v>
      </c>
      <c r="G169" s="502">
        <v>8</v>
      </c>
      <c r="H169" s="503">
        <v>450</v>
      </c>
      <c r="I169" s="504">
        <v>0</v>
      </c>
      <c r="J169" s="504">
        <v>10</v>
      </c>
      <c r="K169" s="504">
        <v>0</v>
      </c>
      <c r="L169" s="504">
        <v>0</v>
      </c>
      <c r="M169" s="504">
        <v>0</v>
      </c>
      <c r="N169" s="505">
        <f t="shared" si="2"/>
        <v>10</v>
      </c>
      <c r="O169" s="506">
        <f t="shared" si="3"/>
        <v>4500</v>
      </c>
      <c r="P169" s="507" t="s">
        <v>1442</v>
      </c>
    </row>
    <row r="170" spans="1:16" ht="18.75" customHeight="1">
      <c r="A170" s="499">
        <v>166</v>
      </c>
      <c r="B170" s="500" t="s">
        <v>1625</v>
      </c>
      <c r="C170" s="499" t="s">
        <v>1626</v>
      </c>
      <c r="D170" s="501">
        <v>1</v>
      </c>
      <c r="E170" s="502">
        <v>50</v>
      </c>
      <c r="F170" s="502">
        <v>62</v>
      </c>
      <c r="G170" s="502">
        <v>40</v>
      </c>
      <c r="H170" s="503">
        <v>380</v>
      </c>
      <c r="I170" s="504">
        <v>2</v>
      </c>
      <c r="J170" s="504">
        <v>10</v>
      </c>
      <c r="K170" s="504">
        <v>0</v>
      </c>
      <c r="L170" s="504">
        <v>0</v>
      </c>
      <c r="M170" s="504">
        <v>0</v>
      </c>
      <c r="N170" s="505">
        <f t="shared" si="2"/>
        <v>10</v>
      </c>
      <c r="O170" s="506">
        <f t="shared" si="3"/>
        <v>3800</v>
      </c>
      <c r="P170" s="507" t="s">
        <v>1442</v>
      </c>
    </row>
    <row r="171" spans="1:16" ht="18.75" customHeight="1">
      <c r="A171" s="499">
        <v>167</v>
      </c>
      <c r="B171" s="500" t="s">
        <v>1627</v>
      </c>
      <c r="C171" s="499" t="s">
        <v>1628</v>
      </c>
      <c r="D171" s="501">
        <v>1</v>
      </c>
      <c r="E171" s="502">
        <v>210</v>
      </c>
      <c r="F171" s="502">
        <v>293</v>
      </c>
      <c r="G171" s="502">
        <v>257</v>
      </c>
      <c r="H171" s="503">
        <v>231.17</v>
      </c>
      <c r="I171" s="504">
        <v>0</v>
      </c>
      <c r="J171" s="504">
        <v>100</v>
      </c>
      <c r="K171" s="504">
        <v>100</v>
      </c>
      <c r="L171" s="504">
        <v>50</v>
      </c>
      <c r="M171" s="504">
        <v>50</v>
      </c>
      <c r="N171" s="505">
        <f t="shared" si="2"/>
        <v>300</v>
      </c>
      <c r="O171" s="506">
        <f t="shared" si="3"/>
        <v>69351</v>
      </c>
      <c r="P171" s="507" t="s">
        <v>1442</v>
      </c>
    </row>
    <row r="172" spans="1:16" ht="18.75" customHeight="1">
      <c r="A172" s="499">
        <v>168</v>
      </c>
      <c r="B172" s="500" t="s">
        <v>1629</v>
      </c>
      <c r="C172" s="499"/>
      <c r="D172" s="501">
        <v>1</v>
      </c>
      <c r="E172" s="502">
        <v>0</v>
      </c>
      <c r="F172" s="502">
        <v>1</v>
      </c>
      <c r="G172" s="502">
        <v>0</v>
      </c>
      <c r="H172" s="503">
        <v>890</v>
      </c>
      <c r="I172" s="504">
        <v>0</v>
      </c>
      <c r="J172" s="504">
        <v>0</v>
      </c>
      <c r="K172" s="504">
        <v>0</v>
      </c>
      <c r="L172" s="504">
        <v>4</v>
      </c>
      <c r="M172" s="504">
        <v>0</v>
      </c>
      <c r="N172" s="505">
        <f>(J172+K172+L172+M172)</f>
        <v>4</v>
      </c>
      <c r="O172" s="506">
        <f>H172*N172</f>
        <v>3560</v>
      </c>
      <c r="P172" s="507" t="s">
        <v>1442</v>
      </c>
    </row>
    <row r="173" spans="1:16" ht="18.75" customHeight="1">
      <c r="A173" s="499">
        <v>169</v>
      </c>
      <c r="B173" s="500" t="s">
        <v>1630</v>
      </c>
      <c r="C173" s="499" t="s">
        <v>1628</v>
      </c>
      <c r="D173" s="501">
        <v>1</v>
      </c>
      <c r="E173" s="502">
        <v>190</v>
      </c>
      <c r="F173" s="502">
        <v>287</v>
      </c>
      <c r="G173" s="502">
        <v>243</v>
      </c>
      <c r="H173" s="503">
        <v>232</v>
      </c>
      <c r="I173" s="504">
        <v>0</v>
      </c>
      <c r="J173" s="504">
        <v>100</v>
      </c>
      <c r="K173" s="504">
        <v>100</v>
      </c>
      <c r="L173" s="504">
        <v>50</v>
      </c>
      <c r="M173" s="504">
        <v>50</v>
      </c>
      <c r="N173" s="505">
        <f t="shared" si="2"/>
        <v>300</v>
      </c>
      <c r="O173" s="506">
        <f t="shared" si="3"/>
        <v>69600</v>
      </c>
      <c r="P173" s="507" t="s">
        <v>1442</v>
      </c>
    </row>
    <row r="174" spans="1:16" ht="18.75" customHeight="1">
      <c r="A174" s="499">
        <v>170</v>
      </c>
      <c r="B174" s="500" t="s">
        <v>1631</v>
      </c>
      <c r="C174" s="513"/>
      <c r="D174" s="501">
        <v>1</v>
      </c>
      <c r="E174" s="502">
        <v>0</v>
      </c>
      <c r="F174" s="502">
        <v>10</v>
      </c>
      <c r="G174" s="502">
        <v>0</v>
      </c>
      <c r="H174" s="503">
        <v>250</v>
      </c>
      <c r="I174" s="504">
        <v>0</v>
      </c>
      <c r="J174" s="504">
        <v>10</v>
      </c>
      <c r="K174" s="504">
        <v>0</v>
      </c>
      <c r="L174" s="504">
        <v>0</v>
      </c>
      <c r="M174" s="504">
        <v>0</v>
      </c>
      <c r="N174" s="505">
        <f>(J174+K174+L174+M174)</f>
        <v>10</v>
      </c>
      <c r="O174" s="506">
        <f>H174*N174</f>
        <v>2500</v>
      </c>
      <c r="P174" s="507" t="s">
        <v>1442</v>
      </c>
    </row>
    <row r="175" spans="1:16" ht="18.75" customHeight="1">
      <c r="A175" s="499">
        <v>171</v>
      </c>
      <c r="B175" s="500" t="s">
        <v>1632</v>
      </c>
      <c r="C175" s="499" t="s">
        <v>1471</v>
      </c>
      <c r="D175" s="501">
        <v>1</v>
      </c>
      <c r="E175" s="502">
        <v>11</v>
      </c>
      <c r="F175" s="502">
        <v>3</v>
      </c>
      <c r="G175" s="502">
        <v>4</v>
      </c>
      <c r="H175" s="503">
        <v>800</v>
      </c>
      <c r="I175" s="504">
        <v>1</v>
      </c>
      <c r="J175" s="504">
        <v>10</v>
      </c>
      <c r="K175" s="504">
        <v>0</v>
      </c>
      <c r="L175" s="504">
        <v>0</v>
      </c>
      <c r="M175" s="504">
        <v>0</v>
      </c>
      <c r="N175" s="505">
        <f t="shared" si="2"/>
        <v>10</v>
      </c>
      <c r="O175" s="506">
        <f t="shared" si="3"/>
        <v>8000</v>
      </c>
      <c r="P175" s="507" t="s">
        <v>1442</v>
      </c>
    </row>
    <row r="176" spans="1:16" ht="18.75" customHeight="1">
      <c r="A176" s="499">
        <v>172</v>
      </c>
      <c r="B176" s="500" t="s">
        <v>1633</v>
      </c>
      <c r="C176" s="499" t="s">
        <v>1471</v>
      </c>
      <c r="D176" s="501">
        <v>12</v>
      </c>
      <c r="E176" s="502">
        <v>366</v>
      </c>
      <c r="F176" s="502">
        <v>419</v>
      </c>
      <c r="G176" s="502">
        <v>246</v>
      </c>
      <c r="H176" s="503">
        <v>52</v>
      </c>
      <c r="I176" s="504">
        <v>0</v>
      </c>
      <c r="J176" s="504">
        <v>100</v>
      </c>
      <c r="K176" s="504">
        <v>50</v>
      </c>
      <c r="L176" s="504">
        <v>50</v>
      </c>
      <c r="M176" s="504">
        <v>100</v>
      </c>
      <c r="N176" s="505">
        <f t="shared" si="2"/>
        <v>300</v>
      </c>
      <c r="O176" s="506">
        <f t="shared" si="3"/>
        <v>15600</v>
      </c>
      <c r="P176" s="507" t="s">
        <v>1442</v>
      </c>
    </row>
    <row r="177" spans="1:16" ht="18.75" customHeight="1">
      <c r="A177" s="499">
        <v>173</v>
      </c>
      <c r="B177" s="500" t="s">
        <v>1634</v>
      </c>
      <c r="C177" s="499" t="s">
        <v>1471</v>
      </c>
      <c r="D177" s="501">
        <v>12</v>
      </c>
      <c r="E177" s="502">
        <v>292</v>
      </c>
      <c r="F177" s="502">
        <v>367</v>
      </c>
      <c r="G177" s="502">
        <v>157</v>
      </c>
      <c r="H177" s="503">
        <v>60</v>
      </c>
      <c r="I177" s="504">
        <v>0</v>
      </c>
      <c r="J177" s="504">
        <v>100</v>
      </c>
      <c r="K177" s="504">
        <v>50</v>
      </c>
      <c r="L177" s="504">
        <v>100</v>
      </c>
      <c r="M177" s="504">
        <v>50</v>
      </c>
      <c r="N177" s="505">
        <f t="shared" si="2"/>
        <v>300</v>
      </c>
      <c r="O177" s="506">
        <f t="shared" si="3"/>
        <v>18000</v>
      </c>
      <c r="P177" s="507" t="s">
        <v>1442</v>
      </c>
    </row>
    <row r="178" spans="1:16" ht="18.75" customHeight="1">
      <c r="A178" s="499">
        <v>174</v>
      </c>
      <c r="B178" s="500" t="s">
        <v>1635</v>
      </c>
      <c r="C178" s="499" t="s">
        <v>1270</v>
      </c>
      <c r="D178" s="501">
        <v>1</v>
      </c>
      <c r="E178" s="502">
        <v>5400</v>
      </c>
      <c r="F178" s="502">
        <v>9180</v>
      </c>
      <c r="G178" s="502">
        <v>9020</v>
      </c>
      <c r="H178" s="503">
        <v>12</v>
      </c>
      <c r="I178" s="504">
        <v>1420</v>
      </c>
      <c r="J178" s="504">
        <v>2000</v>
      </c>
      <c r="K178" s="504">
        <v>2500</v>
      </c>
      <c r="L178" s="504">
        <v>2000</v>
      </c>
      <c r="M178" s="504">
        <v>2000</v>
      </c>
      <c r="N178" s="505">
        <f t="shared" si="2"/>
        <v>8500</v>
      </c>
      <c r="O178" s="506">
        <f t="shared" si="3"/>
        <v>102000</v>
      </c>
      <c r="P178" s="507" t="s">
        <v>1442</v>
      </c>
    </row>
    <row r="179" spans="1:16" ht="18.75" customHeight="1">
      <c r="A179" s="499">
        <v>175</v>
      </c>
      <c r="B179" s="500" t="s">
        <v>1636</v>
      </c>
      <c r="C179" s="499" t="s">
        <v>1471</v>
      </c>
      <c r="D179" s="501">
        <v>1</v>
      </c>
      <c r="E179" s="502">
        <v>150</v>
      </c>
      <c r="F179" s="502">
        <v>320</v>
      </c>
      <c r="G179" s="502">
        <v>367</v>
      </c>
      <c r="H179" s="503">
        <v>16</v>
      </c>
      <c r="I179" s="504">
        <v>243</v>
      </c>
      <c r="J179" s="504">
        <v>50</v>
      </c>
      <c r="K179" s="504">
        <v>100</v>
      </c>
      <c r="L179" s="504">
        <v>100</v>
      </c>
      <c r="M179" s="504">
        <v>50</v>
      </c>
      <c r="N179" s="505">
        <f t="shared" si="2"/>
        <v>300</v>
      </c>
      <c r="O179" s="506">
        <f t="shared" si="3"/>
        <v>4800</v>
      </c>
      <c r="P179" s="507" t="s">
        <v>1442</v>
      </c>
    </row>
    <row r="180" spans="1:16" ht="18.75" customHeight="1">
      <c r="A180" s="499">
        <v>176</v>
      </c>
      <c r="B180" s="500" t="s">
        <v>1637</v>
      </c>
      <c r="C180" s="499" t="s">
        <v>1471</v>
      </c>
      <c r="D180" s="501">
        <v>1</v>
      </c>
      <c r="E180" s="502">
        <v>0</v>
      </c>
      <c r="F180" s="502">
        <v>0</v>
      </c>
      <c r="G180" s="502">
        <v>0</v>
      </c>
      <c r="H180" s="503">
        <v>19</v>
      </c>
      <c r="I180" s="504">
        <v>0</v>
      </c>
      <c r="J180" s="504">
        <v>50</v>
      </c>
      <c r="K180" s="504">
        <v>0</v>
      </c>
      <c r="L180" s="504">
        <v>0</v>
      </c>
      <c r="M180" s="504">
        <v>0</v>
      </c>
      <c r="N180" s="505">
        <f t="shared" si="2"/>
        <v>50</v>
      </c>
      <c r="O180" s="506">
        <f t="shared" si="3"/>
        <v>950</v>
      </c>
      <c r="P180" s="507" t="s">
        <v>1442</v>
      </c>
    </row>
    <row r="181" spans="1:16" ht="18.75" customHeight="1">
      <c r="A181" s="499">
        <v>177</v>
      </c>
      <c r="B181" s="500" t="s">
        <v>1638</v>
      </c>
      <c r="C181" s="499" t="s">
        <v>1471</v>
      </c>
      <c r="D181" s="501">
        <v>1</v>
      </c>
      <c r="E181" s="502">
        <v>1250</v>
      </c>
      <c r="F181" s="502">
        <v>9500</v>
      </c>
      <c r="G181" s="502">
        <v>7000</v>
      </c>
      <c r="H181" s="503">
        <v>2.5</v>
      </c>
      <c r="I181" s="504">
        <v>1250</v>
      </c>
      <c r="J181" s="504">
        <v>2000</v>
      </c>
      <c r="K181" s="504">
        <v>2000</v>
      </c>
      <c r="L181" s="504">
        <v>2000</v>
      </c>
      <c r="M181" s="504">
        <v>2000</v>
      </c>
      <c r="N181" s="505">
        <f t="shared" si="2"/>
        <v>8000</v>
      </c>
      <c r="O181" s="506">
        <f t="shared" si="3"/>
        <v>20000</v>
      </c>
      <c r="P181" s="507" t="s">
        <v>1442</v>
      </c>
    </row>
    <row r="182" spans="1:16" ht="18.75" customHeight="1">
      <c r="A182" s="499">
        <v>178</v>
      </c>
      <c r="B182" s="500" t="s">
        <v>1639</v>
      </c>
      <c r="C182" s="499" t="s">
        <v>1471</v>
      </c>
      <c r="D182" s="501">
        <v>1</v>
      </c>
      <c r="E182" s="502">
        <v>2197</v>
      </c>
      <c r="F182" s="502">
        <v>2473</v>
      </c>
      <c r="G182" s="502">
        <v>2123</v>
      </c>
      <c r="H182" s="503">
        <v>17.45</v>
      </c>
      <c r="I182" s="504">
        <v>1575</v>
      </c>
      <c r="J182" s="504">
        <v>500</v>
      </c>
      <c r="K182" s="504">
        <v>500</v>
      </c>
      <c r="L182" s="504">
        <v>500</v>
      </c>
      <c r="M182" s="504">
        <v>500</v>
      </c>
      <c r="N182" s="505">
        <f t="shared" si="2"/>
        <v>2000</v>
      </c>
      <c r="O182" s="506">
        <f t="shared" si="3"/>
        <v>34900</v>
      </c>
      <c r="P182" s="507" t="s">
        <v>1442</v>
      </c>
    </row>
    <row r="183" spans="1:16" ht="18.75" customHeight="1">
      <c r="A183" s="499">
        <v>179</v>
      </c>
      <c r="B183" s="500" t="s">
        <v>1640</v>
      </c>
      <c r="C183" s="499" t="s">
        <v>1471</v>
      </c>
      <c r="D183" s="501">
        <v>1</v>
      </c>
      <c r="E183" s="502">
        <v>11720</v>
      </c>
      <c r="F183" s="502">
        <v>13306</v>
      </c>
      <c r="G183" s="502">
        <v>11980</v>
      </c>
      <c r="H183" s="503">
        <v>30.78</v>
      </c>
      <c r="I183" s="504">
        <v>2000</v>
      </c>
      <c r="J183" s="504">
        <v>2500</v>
      </c>
      <c r="K183" s="504">
        <v>3500</v>
      </c>
      <c r="L183" s="504">
        <v>2500</v>
      </c>
      <c r="M183" s="504">
        <v>3000</v>
      </c>
      <c r="N183" s="505">
        <f t="shared" ref="N183:N267" si="6">(J183+K183+L183+M183)</f>
        <v>11500</v>
      </c>
      <c r="O183" s="506">
        <f t="shared" ref="O183:O267" si="7">H183*N183</f>
        <v>353970</v>
      </c>
      <c r="P183" s="507" t="s">
        <v>1442</v>
      </c>
    </row>
    <row r="184" spans="1:16" ht="18.75" customHeight="1">
      <c r="A184" s="499">
        <v>180</v>
      </c>
      <c r="B184" s="500" t="s">
        <v>1641</v>
      </c>
      <c r="C184" s="499"/>
      <c r="D184" s="501">
        <v>1</v>
      </c>
      <c r="E184" s="502">
        <v>180</v>
      </c>
      <c r="F184" s="502">
        <v>200</v>
      </c>
      <c r="G184" s="502">
        <v>540</v>
      </c>
      <c r="H184" s="503">
        <v>25</v>
      </c>
      <c r="I184" s="504">
        <v>250</v>
      </c>
      <c r="J184" s="504">
        <v>100</v>
      </c>
      <c r="K184" s="504">
        <v>100</v>
      </c>
      <c r="L184" s="504">
        <v>100</v>
      </c>
      <c r="M184" s="504">
        <v>100</v>
      </c>
      <c r="N184" s="505">
        <f t="shared" si="6"/>
        <v>400</v>
      </c>
      <c r="O184" s="506">
        <f t="shared" si="7"/>
        <v>10000</v>
      </c>
      <c r="P184" s="507" t="s">
        <v>1442</v>
      </c>
    </row>
    <row r="185" spans="1:16" ht="18.75" customHeight="1">
      <c r="A185" s="499">
        <v>181</v>
      </c>
      <c r="B185" s="500" t="s">
        <v>1642</v>
      </c>
      <c r="C185" s="499"/>
      <c r="D185" s="501">
        <v>1</v>
      </c>
      <c r="E185" s="502">
        <v>50</v>
      </c>
      <c r="F185" s="502">
        <v>200</v>
      </c>
      <c r="G185" s="502">
        <v>200</v>
      </c>
      <c r="H185" s="503">
        <v>56.5</v>
      </c>
      <c r="I185" s="504">
        <v>0</v>
      </c>
      <c r="J185" s="504">
        <v>100</v>
      </c>
      <c r="K185" s="504">
        <v>100</v>
      </c>
      <c r="L185" s="504">
        <v>0</v>
      </c>
      <c r="M185" s="504">
        <v>0</v>
      </c>
      <c r="N185" s="505">
        <f t="shared" si="6"/>
        <v>200</v>
      </c>
      <c r="O185" s="506">
        <f t="shared" si="7"/>
        <v>11300</v>
      </c>
      <c r="P185" s="507" t="s">
        <v>1442</v>
      </c>
    </row>
    <row r="186" spans="1:16" ht="18.75" customHeight="1">
      <c r="A186" s="499">
        <v>182</v>
      </c>
      <c r="B186" s="500" t="s">
        <v>1643</v>
      </c>
      <c r="C186" s="499" t="s">
        <v>1471</v>
      </c>
      <c r="D186" s="501">
        <v>1</v>
      </c>
      <c r="E186" s="502">
        <v>0</v>
      </c>
      <c r="F186" s="502">
        <v>0</v>
      </c>
      <c r="G186" s="502">
        <v>0</v>
      </c>
      <c r="H186" s="503">
        <v>2800</v>
      </c>
      <c r="I186" s="504">
        <v>0</v>
      </c>
      <c r="J186" s="504">
        <v>5</v>
      </c>
      <c r="K186" s="504">
        <v>0</v>
      </c>
      <c r="L186" s="504">
        <v>0</v>
      </c>
      <c r="M186" s="504">
        <v>0</v>
      </c>
      <c r="N186" s="505">
        <f t="shared" si="6"/>
        <v>5</v>
      </c>
      <c r="O186" s="506">
        <f t="shared" si="7"/>
        <v>14000</v>
      </c>
      <c r="P186" s="507" t="s">
        <v>1442</v>
      </c>
    </row>
    <row r="187" spans="1:16" ht="18.75" customHeight="1">
      <c r="A187" s="499">
        <v>183</v>
      </c>
      <c r="B187" s="500" t="s">
        <v>1644</v>
      </c>
      <c r="C187" s="499" t="s">
        <v>1471</v>
      </c>
      <c r="D187" s="501">
        <v>100</v>
      </c>
      <c r="E187" s="502">
        <v>586</v>
      </c>
      <c r="F187" s="502">
        <v>897</v>
      </c>
      <c r="G187" s="502">
        <v>948</v>
      </c>
      <c r="H187" s="503">
        <v>147.46</v>
      </c>
      <c r="I187" s="504">
        <v>137</v>
      </c>
      <c r="J187" s="504">
        <v>200</v>
      </c>
      <c r="K187" s="504">
        <v>200</v>
      </c>
      <c r="L187" s="504">
        <v>200</v>
      </c>
      <c r="M187" s="504">
        <v>200</v>
      </c>
      <c r="N187" s="505">
        <f t="shared" si="6"/>
        <v>800</v>
      </c>
      <c r="O187" s="506">
        <f t="shared" si="7"/>
        <v>117968</v>
      </c>
      <c r="P187" s="507" t="s">
        <v>1645</v>
      </c>
    </row>
    <row r="188" spans="1:16" ht="18.75" customHeight="1">
      <c r="A188" s="499">
        <v>184</v>
      </c>
      <c r="B188" s="500" t="s">
        <v>1646</v>
      </c>
      <c r="C188" s="499" t="s">
        <v>1471</v>
      </c>
      <c r="D188" s="501">
        <v>100</v>
      </c>
      <c r="E188" s="502">
        <v>2584</v>
      </c>
      <c r="F188" s="502">
        <v>2570</v>
      </c>
      <c r="G188" s="502">
        <v>3021</v>
      </c>
      <c r="H188" s="503">
        <v>143.79</v>
      </c>
      <c r="I188" s="504">
        <v>102</v>
      </c>
      <c r="J188" s="504">
        <v>700</v>
      </c>
      <c r="K188" s="504">
        <v>700</v>
      </c>
      <c r="L188" s="504">
        <v>800</v>
      </c>
      <c r="M188" s="504">
        <v>800</v>
      </c>
      <c r="N188" s="505">
        <f t="shared" si="6"/>
        <v>3000</v>
      </c>
      <c r="O188" s="506">
        <f t="shared" si="7"/>
        <v>431370</v>
      </c>
      <c r="P188" s="507" t="s">
        <v>1645</v>
      </c>
    </row>
    <row r="189" spans="1:16" ht="18.75" customHeight="1">
      <c r="A189" s="499">
        <v>185</v>
      </c>
      <c r="B189" s="500" t="s">
        <v>1647</v>
      </c>
      <c r="C189" s="499" t="s">
        <v>1471</v>
      </c>
      <c r="D189" s="501">
        <v>100</v>
      </c>
      <c r="E189" s="502">
        <v>3039</v>
      </c>
      <c r="F189" s="502">
        <v>3707</v>
      </c>
      <c r="G189" s="502">
        <v>5029</v>
      </c>
      <c r="H189" s="503">
        <v>141.02000000000001</v>
      </c>
      <c r="I189" s="504">
        <v>239</v>
      </c>
      <c r="J189" s="504">
        <v>1500</v>
      </c>
      <c r="K189" s="504">
        <v>1000</v>
      </c>
      <c r="L189" s="504">
        <v>1500</v>
      </c>
      <c r="M189" s="504">
        <v>1000</v>
      </c>
      <c r="N189" s="505">
        <f t="shared" si="6"/>
        <v>5000</v>
      </c>
      <c r="O189" s="506">
        <f t="shared" si="7"/>
        <v>705100</v>
      </c>
      <c r="P189" s="507" t="s">
        <v>1645</v>
      </c>
    </row>
    <row r="190" spans="1:16" ht="18.75" customHeight="1">
      <c r="A190" s="499">
        <v>186</v>
      </c>
      <c r="B190" s="500" t="s">
        <v>1648</v>
      </c>
      <c r="C190" s="499" t="s">
        <v>1471</v>
      </c>
      <c r="D190" s="501">
        <v>100</v>
      </c>
      <c r="E190" s="502">
        <v>892</v>
      </c>
      <c r="F190" s="502">
        <v>1146</v>
      </c>
      <c r="G190" s="502">
        <v>1183</v>
      </c>
      <c r="H190" s="503">
        <v>150.75</v>
      </c>
      <c r="I190" s="504">
        <v>198</v>
      </c>
      <c r="J190" s="504">
        <v>250</v>
      </c>
      <c r="K190" s="504">
        <v>250</v>
      </c>
      <c r="L190" s="504">
        <v>300</v>
      </c>
      <c r="M190" s="504">
        <v>300</v>
      </c>
      <c r="N190" s="505">
        <f t="shared" si="6"/>
        <v>1100</v>
      </c>
      <c r="O190" s="506">
        <f t="shared" si="7"/>
        <v>165825</v>
      </c>
      <c r="P190" s="507" t="s">
        <v>1645</v>
      </c>
    </row>
    <row r="191" spans="1:16" ht="18.75" customHeight="1">
      <c r="A191" s="499">
        <v>187</v>
      </c>
      <c r="B191" s="500" t="s">
        <v>1649</v>
      </c>
      <c r="C191" s="499" t="s">
        <v>1471</v>
      </c>
      <c r="D191" s="501">
        <v>100</v>
      </c>
      <c r="E191" s="502">
        <v>0</v>
      </c>
      <c r="F191" s="502">
        <v>5</v>
      </c>
      <c r="G191" s="502">
        <v>13</v>
      </c>
      <c r="H191" s="503">
        <v>582.08000000000004</v>
      </c>
      <c r="I191" s="504">
        <v>5</v>
      </c>
      <c r="J191" s="504">
        <v>10</v>
      </c>
      <c r="K191" s="504">
        <v>0</v>
      </c>
      <c r="L191" s="504">
        <v>0</v>
      </c>
      <c r="M191" s="504">
        <v>0</v>
      </c>
      <c r="N191" s="505">
        <f>(J191+K191+L191+M191)</f>
        <v>10</v>
      </c>
      <c r="O191" s="506">
        <f>H191*N191</f>
        <v>5820.8</v>
      </c>
      <c r="P191" s="507" t="s">
        <v>1442</v>
      </c>
    </row>
    <row r="192" spans="1:16" ht="18.75" customHeight="1">
      <c r="A192" s="499">
        <v>188</v>
      </c>
      <c r="B192" s="500" t="s">
        <v>1650</v>
      </c>
      <c r="C192" s="499" t="s">
        <v>1471</v>
      </c>
      <c r="D192" s="501">
        <v>100</v>
      </c>
      <c r="E192" s="502">
        <v>0</v>
      </c>
      <c r="F192" s="502">
        <v>8</v>
      </c>
      <c r="G192" s="502">
        <v>19</v>
      </c>
      <c r="H192" s="503">
        <v>585.83000000000004</v>
      </c>
      <c r="I192" s="504">
        <v>0</v>
      </c>
      <c r="J192" s="504">
        <v>10</v>
      </c>
      <c r="K192" s="504">
        <v>0</v>
      </c>
      <c r="L192" s="504">
        <v>0</v>
      </c>
      <c r="M192" s="504">
        <v>0</v>
      </c>
      <c r="N192" s="505">
        <f>(J192+K192+L192+M192)</f>
        <v>10</v>
      </c>
      <c r="O192" s="506">
        <f>H192*N192</f>
        <v>5858.3</v>
      </c>
      <c r="P192" s="507" t="s">
        <v>1442</v>
      </c>
    </row>
    <row r="193" spans="1:16" ht="18.75" customHeight="1">
      <c r="A193" s="499">
        <v>189</v>
      </c>
      <c r="B193" s="500" t="s">
        <v>1651</v>
      </c>
      <c r="C193" s="499" t="s">
        <v>1471</v>
      </c>
      <c r="D193" s="501">
        <v>100</v>
      </c>
      <c r="E193" s="502">
        <v>0</v>
      </c>
      <c r="F193" s="502">
        <v>6</v>
      </c>
      <c r="G193" s="502">
        <v>57</v>
      </c>
      <c r="H193" s="503">
        <v>585.13</v>
      </c>
      <c r="I193" s="504">
        <v>29</v>
      </c>
      <c r="J193" s="504">
        <v>10</v>
      </c>
      <c r="K193" s="504">
        <v>0</v>
      </c>
      <c r="L193" s="504">
        <v>0</v>
      </c>
      <c r="M193" s="504">
        <v>0</v>
      </c>
      <c r="N193" s="505">
        <f>(J193+K193+L193+M193)</f>
        <v>10</v>
      </c>
      <c r="O193" s="506">
        <f>H193*N193</f>
        <v>5851.3</v>
      </c>
      <c r="P193" s="507" t="s">
        <v>1442</v>
      </c>
    </row>
    <row r="194" spans="1:16" ht="18.75" customHeight="1">
      <c r="A194" s="499">
        <v>190</v>
      </c>
      <c r="B194" s="500" t="s">
        <v>1652</v>
      </c>
      <c r="C194" s="499"/>
      <c r="D194" s="501">
        <v>1</v>
      </c>
      <c r="E194" s="502">
        <v>0</v>
      </c>
      <c r="F194" s="502">
        <v>101</v>
      </c>
      <c r="G194" s="502">
        <v>85</v>
      </c>
      <c r="H194" s="503">
        <v>118.35</v>
      </c>
      <c r="I194" s="504">
        <v>14</v>
      </c>
      <c r="J194" s="504">
        <v>50</v>
      </c>
      <c r="K194" s="504">
        <v>0</v>
      </c>
      <c r="L194" s="504">
        <v>50</v>
      </c>
      <c r="M194" s="504">
        <v>0</v>
      </c>
      <c r="N194" s="505">
        <f>(J194+K194+L194+M194)</f>
        <v>100</v>
      </c>
      <c r="O194" s="506">
        <f>H194*N194</f>
        <v>11835</v>
      </c>
      <c r="P194" s="507" t="s">
        <v>1442</v>
      </c>
    </row>
    <row r="195" spans="1:16" ht="18.75" customHeight="1">
      <c r="A195" s="499">
        <v>191</v>
      </c>
      <c r="B195" s="500" t="s">
        <v>1653</v>
      </c>
      <c r="C195" s="499" t="s">
        <v>1471</v>
      </c>
      <c r="D195" s="501">
        <v>1</v>
      </c>
      <c r="E195" s="502">
        <v>10</v>
      </c>
      <c r="F195" s="502">
        <v>0</v>
      </c>
      <c r="G195" s="502">
        <v>0</v>
      </c>
      <c r="H195" s="503">
        <v>2150</v>
      </c>
      <c r="I195" s="504">
        <v>0</v>
      </c>
      <c r="J195" s="504">
        <v>4</v>
      </c>
      <c r="K195" s="504">
        <v>0</v>
      </c>
      <c r="L195" s="504">
        <v>0</v>
      </c>
      <c r="M195" s="504">
        <v>0</v>
      </c>
      <c r="N195" s="505">
        <f>(J195+K195+L195+M195)</f>
        <v>4</v>
      </c>
      <c r="O195" s="506">
        <f>H195*N195</f>
        <v>8600</v>
      </c>
      <c r="P195" s="507" t="s">
        <v>1442</v>
      </c>
    </row>
    <row r="196" spans="1:16" ht="18.75" customHeight="1">
      <c r="A196" s="499">
        <v>192</v>
      </c>
      <c r="B196" s="500" t="s">
        <v>1654</v>
      </c>
      <c r="C196" s="499" t="s">
        <v>1471</v>
      </c>
      <c r="D196" s="501">
        <v>1</v>
      </c>
      <c r="E196" s="502">
        <v>24</v>
      </c>
      <c r="F196" s="502">
        <v>25</v>
      </c>
      <c r="G196" s="502">
        <v>35</v>
      </c>
      <c r="H196" s="503">
        <v>233.26</v>
      </c>
      <c r="I196" s="504">
        <v>8</v>
      </c>
      <c r="J196" s="504">
        <v>10</v>
      </c>
      <c r="K196" s="504">
        <v>0</v>
      </c>
      <c r="L196" s="504">
        <v>10</v>
      </c>
      <c r="M196" s="504">
        <v>10</v>
      </c>
      <c r="N196" s="505">
        <f t="shared" si="6"/>
        <v>30</v>
      </c>
      <c r="O196" s="506">
        <f t="shared" si="7"/>
        <v>6997.7999999999993</v>
      </c>
      <c r="P196" s="507" t="s">
        <v>1442</v>
      </c>
    </row>
    <row r="197" spans="1:16" ht="18.75" customHeight="1">
      <c r="A197" s="499">
        <v>193</v>
      </c>
      <c r="B197" s="500" t="s">
        <v>1655</v>
      </c>
      <c r="C197" s="499" t="s">
        <v>1471</v>
      </c>
      <c r="D197" s="501">
        <v>1</v>
      </c>
      <c r="E197" s="502">
        <v>23</v>
      </c>
      <c r="F197" s="502">
        <v>11</v>
      </c>
      <c r="G197" s="502">
        <v>19</v>
      </c>
      <c r="H197" s="503">
        <v>233.26</v>
      </c>
      <c r="I197" s="504">
        <v>4</v>
      </c>
      <c r="J197" s="504">
        <v>10</v>
      </c>
      <c r="K197" s="504">
        <v>0</v>
      </c>
      <c r="L197" s="504">
        <v>10</v>
      </c>
      <c r="M197" s="504">
        <v>10</v>
      </c>
      <c r="N197" s="505">
        <f t="shared" si="6"/>
        <v>30</v>
      </c>
      <c r="O197" s="506">
        <f t="shared" si="7"/>
        <v>6997.7999999999993</v>
      </c>
      <c r="P197" s="507" t="s">
        <v>1442</v>
      </c>
    </row>
    <row r="198" spans="1:16" ht="18.75" customHeight="1">
      <c r="A198" s="499">
        <v>194</v>
      </c>
      <c r="B198" s="500" t="s">
        <v>1656</v>
      </c>
      <c r="C198" s="499" t="s">
        <v>1471</v>
      </c>
      <c r="D198" s="501">
        <v>1</v>
      </c>
      <c r="E198" s="502">
        <v>15</v>
      </c>
      <c r="F198" s="502">
        <v>1</v>
      </c>
      <c r="G198" s="502">
        <v>11</v>
      </c>
      <c r="H198" s="503">
        <v>233.26</v>
      </c>
      <c r="I198" s="504">
        <v>8</v>
      </c>
      <c r="J198" s="504">
        <v>0</v>
      </c>
      <c r="K198" s="504">
        <v>10</v>
      </c>
      <c r="L198" s="504">
        <v>10</v>
      </c>
      <c r="M198" s="504">
        <v>0</v>
      </c>
      <c r="N198" s="505">
        <f t="shared" si="6"/>
        <v>20</v>
      </c>
      <c r="O198" s="506">
        <f t="shared" si="7"/>
        <v>4665.2</v>
      </c>
      <c r="P198" s="507" t="s">
        <v>1442</v>
      </c>
    </row>
    <row r="199" spans="1:16" ht="18.75" customHeight="1">
      <c r="A199" s="499">
        <v>195</v>
      </c>
      <c r="B199" s="500" t="s">
        <v>1657</v>
      </c>
      <c r="C199" s="499" t="s">
        <v>1471</v>
      </c>
      <c r="D199" s="501">
        <v>24</v>
      </c>
      <c r="E199" s="502">
        <v>4</v>
      </c>
      <c r="F199" s="502">
        <v>8</v>
      </c>
      <c r="G199" s="502">
        <v>11</v>
      </c>
      <c r="H199" s="503">
        <v>219.36</v>
      </c>
      <c r="I199" s="504">
        <v>8</v>
      </c>
      <c r="J199" s="504">
        <v>10</v>
      </c>
      <c r="K199" s="504">
        <v>0</v>
      </c>
      <c r="L199" s="504">
        <v>0</v>
      </c>
      <c r="M199" s="504">
        <v>0</v>
      </c>
      <c r="N199" s="505">
        <f t="shared" si="6"/>
        <v>10</v>
      </c>
      <c r="O199" s="506">
        <f t="shared" si="7"/>
        <v>2193.6000000000004</v>
      </c>
      <c r="P199" s="507" t="s">
        <v>1442</v>
      </c>
    </row>
    <row r="200" spans="1:16" ht="18.75" customHeight="1">
      <c r="A200" s="499">
        <v>196</v>
      </c>
      <c r="B200" s="500" t="s">
        <v>1658</v>
      </c>
      <c r="C200" s="499" t="s">
        <v>1471</v>
      </c>
      <c r="D200" s="501">
        <v>12</v>
      </c>
      <c r="E200" s="502">
        <v>67</v>
      </c>
      <c r="F200" s="502">
        <v>88</v>
      </c>
      <c r="G200" s="502">
        <v>75</v>
      </c>
      <c r="H200" s="503">
        <v>258.67</v>
      </c>
      <c r="I200" s="504">
        <v>6</v>
      </c>
      <c r="J200" s="504">
        <v>40</v>
      </c>
      <c r="K200" s="504">
        <v>20</v>
      </c>
      <c r="L200" s="504">
        <v>20</v>
      </c>
      <c r="M200" s="504">
        <v>0</v>
      </c>
      <c r="N200" s="505">
        <f t="shared" si="6"/>
        <v>80</v>
      </c>
      <c r="O200" s="506">
        <f t="shared" si="7"/>
        <v>20693.600000000002</v>
      </c>
      <c r="P200" s="507" t="s">
        <v>1442</v>
      </c>
    </row>
    <row r="201" spans="1:16" ht="18.75" customHeight="1">
      <c r="A201" s="499">
        <v>197</v>
      </c>
      <c r="B201" s="500" t="s">
        <v>1659</v>
      </c>
      <c r="C201" s="499" t="s">
        <v>1471</v>
      </c>
      <c r="D201" s="501">
        <v>12</v>
      </c>
      <c r="E201" s="502">
        <v>61</v>
      </c>
      <c r="F201" s="502">
        <v>66</v>
      </c>
      <c r="G201" s="502">
        <v>89</v>
      </c>
      <c r="H201" s="503">
        <v>349.78</v>
      </c>
      <c r="I201" s="504">
        <v>19</v>
      </c>
      <c r="J201" s="504">
        <v>20</v>
      </c>
      <c r="K201" s="504">
        <v>20</v>
      </c>
      <c r="L201" s="504">
        <v>20</v>
      </c>
      <c r="M201" s="504">
        <v>10</v>
      </c>
      <c r="N201" s="505">
        <f t="shared" si="6"/>
        <v>70</v>
      </c>
      <c r="O201" s="506">
        <f t="shared" si="7"/>
        <v>24484.6</v>
      </c>
      <c r="P201" s="507" t="s">
        <v>1442</v>
      </c>
    </row>
    <row r="202" spans="1:16" ht="18.75" customHeight="1">
      <c r="A202" s="499">
        <v>198</v>
      </c>
      <c r="B202" s="500" t="s">
        <v>1660</v>
      </c>
      <c r="C202" s="499" t="s">
        <v>1661</v>
      </c>
      <c r="D202" s="501">
        <v>1</v>
      </c>
      <c r="E202" s="502">
        <v>190</v>
      </c>
      <c r="F202" s="502">
        <v>170</v>
      </c>
      <c r="G202" s="502">
        <v>60</v>
      </c>
      <c r="H202" s="503">
        <v>600</v>
      </c>
      <c r="I202" s="504">
        <v>50</v>
      </c>
      <c r="J202" s="504">
        <v>0</v>
      </c>
      <c r="K202" s="504">
        <v>50</v>
      </c>
      <c r="L202" s="504">
        <v>50</v>
      </c>
      <c r="M202" s="504">
        <v>0</v>
      </c>
      <c r="N202" s="505">
        <f t="shared" si="6"/>
        <v>100</v>
      </c>
      <c r="O202" s="506">
        <f t="shared" si="7"/>
        <v>60000</v>
      </c>
      <c r="P202" s="507" t="s">
        <v>1442</v>
      </c>
    </row>
    <row r="203" spans="1:16" ht="18.75" customHeight="1">
      <c r="A203" s="499">
        <v>199</v>
      </c>
      <c r="B203" s="500" t="s">
        <v>1660</v>
      </c>
      <c r="C203" s="499" t="s">
        <v>1662</v>
      </c>
      <c r="D203" s="501">
        <v>1</v>
      </c>
      <c r="E203" s="502">
        <v>15</v>
      </c>
      <c r="F203" s="502">
        <v>0</v>
      </c>
      <c r="G203" s="502">
        <v>0</v>
      </c>
      <c r="H203" s="503">
        <v>980</v>
      </c>
      <c r="I203" s="504">
        <v>0</v>
      </c>
      <c r="J203" s="504">
        <v>10</v>
      </c>
      <c r="K203" s="504">
        <v>10</v>
      </c>
      <c r="L203" s="504">
        <v>0</v>
      </c>
      <c r="M203" s="504">
        <v>0</v>
      </c>
      <c r="N203" s="505">
        <f t="shared" si="6"/>
        <v>20</v>
      </c>
      <c r="O203" s="506">
        <f t="shared" si="7"/>
        <v>19600</v>
      </c>
      <c r="P203" s="507" t="s">
        <v>1442</v>
      </c>
    </row>
    <row r="204" spans="1:16" ht="18.75" customHeight="1">
      <c r="A204" s="499">
        <v>200</v>
      </c>
      <c r="B204" s="500" t="s">
        <v>1663</v>
      </c>
      <c r="C204" s="499"/>
      <c r="D204" s="501">
        <v>1</v>
      </c>
      <c r="E204" s="502">
        <v>2</v>
      </c>
      <c r="F204" s="502">
        <v>2</v>
      </c>
      <c r="G204" s="502">
        <v>3</v>
      </c>
      <c r="H204" s="503">
        <v>7500</v>
      </c>
      <c r="I204" s="504">
        <v>0</v>
      </c>
      <c r="J204" s="504">
        <v>0</v>
      </c>
      <c r="K204" s="504">
        <v>2</v>
      </c>
      <c r="L204" s="504">
        <v>2</v>
      </c>
      <c r="M204" s="504">
        <v>2</v>
      </c>
      <c r="N204" s="505">
        <f t="shared" si="6"/>
        <v>6</v>
      </c>
      <c r="O204" s="506">
        <f t="shared" si="7"/>
        <v>45000</v>
      </c>
      <c r="P204" s="507" t="s">
        <v>1442</v>
      </c>
    </row>
    <row r="205" spans="1:16" ht="18.75" customHeight="1">
      <c r="A205" s="499">
        <v>201</v>
      </c>
      <c r="B205" s="500" t="s">
        <v>1664</v>
      </c>
      <c r="C205" s="499"/>
      <c r="D205" s="501">
        <v>1</v>
      </c>
      <c r="E205" s="502">
        <v>50</v>
      </c>
      <c r="F205" s="502">
        <v>20</v>
      </c>
      <c r="G205" s="502">
        <v>110</v>
      </c>
      <c r="H205" s="503">
        <v>78.11</v>
      </c>
      <c r="I205" s="504">
        <v>270</v>
      </c>
      <c r="J205" s="504">
        <v>0</v>
      </c>
      <c r="K205" s="504">
        <v>30</v>
      </c>
      <c r="L205" s="504">
        <v>0</v>
      </c>
      <c r="M205" s="504">
        <v>20</v>
      </c>
      <c r="N205" s="505">
        <f t="shared" si="6"/>
        <v>50</v>
      </c>
      <c r="O205" s="506">
        <f t="shared" si="7"/>
        <v>3905.5</v>
      </c>
      <c r="P205" s="507" t="s">
        <v>1442</v>
      </c>
    </row>
    <row r="206" spans="1:16" ht="18.75" customHeight="1">
      <c r="A206" s="499">
        <v>202</v>
      </c>
      <c r="B206" s="500" t="s">
        <v>1665</v>
      </c>
      <c r="C206" s="499"/>
      <c r="D206" s="501">
        <v>1</v>
      </c>
      <c r="E206" s="502">
        <v>0</v>
      </c>
      <c r="F206" s="502">
        <v>20</v>
      </c>
      <c r="G206" s="502">
        <v>110</v>
      </c>
      <c r="H206" s="503">
        <v>176.35</v>
      </c>
      <c r="I206" s="504">
        <v>30</v>
      </c>
      <c r="J206" s="504">
        <v>30</v>
      </c>
      <c r="K206" s="504">
        <v>20</v>
      </c>
      <c r="L206" s="504">
        <v>20</v>
      </c>
      <c r="M206" s="504">
        <v>20</v>
      </c>
      <c r="N206" s="505">
        <f>(J206+K206+L206+M206)</f>
        <v>90</v>
      </c>
      <c r="O206" s="506">
        <f>H206*N206</f>
        <v>15871.5</v>
      </c>
      <c r="P206" s="507" t="s">
        <v>1442</v>
      </c>
    </row>
    <row r="207" spans="1:16" ht="18.75" customHeight="1">
      <c r="A207" s="499">
        <v>203</v>
      </c>
      <c r="B207" s="500" t="s">
        <v>1666</v>
      </c>
      <c r="C207" s="499" t="s">
        <v>1471</v>
      </c>
      <c r="D207" s="501">
        <v>50</v>
      </c>
      <c r="E207" s="502">
        <v>335</v>
      </c>
      <c r="F207" s="502">
        <v>239</v>
      </c>
      <c r="G207" s="502">
        <v>9600</v>
      </c>
      <c r="H207" s="503">
        <v>4.5</v>
      </c>
      <c r="I207" s="504">
        <v>2000</v>
      </c>
      <c r="J207" s="504">
        <v>2000</v>
      </c>
      <c r="K207" s="504">
        <v>2500</v>
      </c>
      <c r="L207" s="504">
        <v>3000</v>
      </c>
      <c r="M207" s="504">
        <v>2000</v>
      </c>
      <c r="N207" s="505">
        <f t="shared" si="6"/>
        <v>9500</v>
      </c>
      <c r="O207" s="506">
        <f t="shared" si="7"/>
        <v>42750</v>
      </c>
      <c r="P207" s="507" t="s">
        <v>1442</v>
      </c>
    </row>
    <row r="208" spans="1:16" ht="18.75" customHeight="1">
      <c r="A208" s="499">
        <v>204</v>
      </c>
      <c r="B208" s="500" t="s">
        <v>1667</v>
      </c>
      <c r="C208" s="499"/>
      <c r="D208" s="501">
        <v>1</v>
      </c>
      <c r="E208" s="502">
        <v>0</v>
      </c>
      <c r="F208" s="502">
        <v>16</v>
      </c>
      <c r="G208" s="502">
        <v>2</v>
      </c>
      <c r="H208" s="503">
        <v>44.94</v>
      </c>
      <c r="I208" s="504">
        <v>332</v>
      </c>
      <c r="J208" s="504">
        <v>0</v>
      </c>
      <c r="K208" s="504">
        <v>50</v>
      </c>
      <c r="L208" s="504">
        <v>0</v>
      </c>
      <c r="M208" s="504">
        <v>0</v>
      </c>
      <c r="N208" s="505">
        <f t="shared" si="6"/>
        <v>50</v>
      </c>
      <c r="O208" s="506">
        <f t="shared" si="7"/>
        <v>2247</v>
      </c>
      <c r="P208" s="507" t="s">
        <v>1442</v>
      </c>
    </row>
    <row r="209" spans="1:16" ht="18.75" customHeight="1">
      <c r="A209" s="499">
        <v>205</v>
      </c>
      <c r="B209" s="500" t="s">
        <v>1668</v>
      </c>
      <c r="C209" s="499"/>
      <c r="D209" s="501">
        <v>1</v>
      </c>
      <c r="E209" s="502">
        <v>200</v>
      </c>
      <c r="F209" s="502">
        <v>300</v>
      </c>
      <c r="G209" s="502">
        <v>100</v>
      </c>
      <c r="H209" s="503">
        <v>456</v>
      </c>
      <c r="I209" s="504">
        <v>0</v>
      </c>
      <c r="J209" s="504">
        <v>50</v>
      </c>
      <c r="K209" s="504">
        <v>0</v>
      </c>
      <c r="L209" s="504">
        <v>50</v>
      </c>
      <c r="M209" s="504">
        <v>50</v>
      </c>
      <c r="N209" s="505">
        <f t="shared" si="6"/>
        <v>150</v>
      </c>
      <c r="O209" s="506">
        <f t="shared" si="7"/>
        <v>68400</v>
      </c>
      <c r="P209" s="507" t="s">
        <v>1442</v>
      </c>
    </row>
    <row r="210" spans="1:16" ht="18.75" customHeight="1">
      <c r="A210" s="499">
        <v>206</v>
      </c>
      <c r="B210" s="500" t="s">
        <v>1669</v>
      </c>
      <c r="C210" s="499" t="s">
        <v>1471</v>
      </c>
      <c r="D210" s="501">
        <v>12</v>
      </c>
      <c r="E210" s="502">
        <v>2</v>
      </c>
      <c r="F210" s="502">
        <v>1</v>
      </c>
      <c r="G210" s="502">
        <v>0</v>
      </c>
      <c r="H210" s="503">
        <v>1605</v>
      </c>
      <c r="I210" s="504">
        <v>0</v>
      </c>
      <c r="J210" s="504">
        <v>10</v>
      </c>
      <c r="K210" s="504">
        <v>0</v>
      </c>
      <c r="L210" s="504">
        <v>0</v>
      </c>
      <c r="M210" s="504">
        <v>0</v>
      </c>
      <c r="N210" s="505">
        <f t="shared" si="6"/>
        <v>10</v>
      </c>
      <c r="O210" s="506">
        <f t="shared" si="7"/>
        <v>16050</v>
      </c>
      <c r="P210" s="507" t="s">
        <v>1442</v>
      </c>
    </row>
    <row r="211" spans="1:16" ht="18.75" customHeight="1">
      <c r="A211" s="499">
        <v>207</v>
      </c>
      <c r="B211" s="500" t="s">
        <v>1670</v>
      </c>
      <c r="C211" s="499" t="s">
        <v>1471</v>
      </c>
      <c r="D211" s="501">
        <v>1</v>
      </c>
      <c r="E211" s="502">
        <v>0</v>
      </c>
      <c r="F211" s="502">
        <v>0</v>
      </c>
      <c r="G211" s="502">
        <v>0</v>
      </c>
      <c r="H211" s="503">
        <v>550</v>
      </c>
      <c r="I211" s="504">
        <v>0</v>
      </c>
      <c r="J211" s="504">
        <v>2</v>
      </c>
      <c r="K211" s="504">
        <v>0</v>
      </c>
      <c r="L211" s="504">
        <v>0</v>
      </c>
      <c r="M211" s="504">
        <v>0</v>
      </c>
      <c r="N211" s="505">
        <f>(J211+K211+L211+M211)</f>
        <v>2</v>
      </c>
      <c r="O211" s="506">
        <f>H211*N211</f>
        <v>1100</v>
      </c>
      <c r="P211" s="507" t="s">
        <v>1442</v>
      </c>
    </row>
    <row r="212" spans="1:16" ht="18.75" customHeight="1">
      <c r="A212" s="499">
        <v>208</v>
      </c>
      <c r="B212" s="500" t="s">
        <v>1671</v>
      </c>
      <c r="C212" s="499" t="s">
        <v>1471</v>
      </c>
      <c r="D212" s="501">
        <v>1</v>
      </c>
      <c r="E212" s="502">
        <v>0</v>
      </c>
      <c r="F212" s="502">
        <v>0</v>
      </c>
      <c r="G212" s="502">
        <v>0</v>
      </c>
      <c r="H212" s="503">
        <v>550</v>
      </c>
      <c r="I212" s="504">
        <v>0</v>
      </c>
      <c r="J212" s="504">
        <v>2</v>
      </c>
      <c r="K212" s="504">
        <v>0</v>
      </c>
      <c r="L212" s="504">
        <v>0</v>
      </c>
      <c r="M212" s="504">
        <v>0</v>
      </c>
      <c r="N212" s="505">
        <f>(J212+K212+L212+M212)</f>
        <v>2</v>
      </c>
      <c r="O212" s="506">
        <f>H212*N212</f>
        <v>1100</v>
      </c>
      <c r="P212" s="507" t="s">
        <v>1442</v>
      </c>
    </row>
    <row r="213" spans="1:16" ht="18.75" customHeight="1">
      <c r="A213" s="499">
        <v>209</v>
      </c>
      <c r="B213" s="515" t="s">
        <v>1672</v>
      </c>
      <c r="C213" s="499" t="s">
        <v>1471</v>
      </c>
      <c r="D213" s="501">
        <v>1</v>
      </c>
      <c r="E213" s="502">
        <v>0</v>
      </c>
      <c r="F213" s="502">
        <v>100</v>
      </c>
      <c r="G213" s="502">
        <v>0</v>
      </c>
      <c r="H213" s="503">
        <v>750</v>
      </c>
      <c r="I213" s="504">
        <v>0</v>
      </c>
      <c r="J213" s="504">
        <v>0</v>
      </c>
      <c r="K213" s="504">
        <v>0</v>
      </c>
      <c r="L213" s="504">
        <v>50</v>
      </c>
      <c r="M213" s="504">
        <v>20</v>
      </c>
      <c r="N213" s="505">
        <f>(J213+K213+L213+M213)</f>
        <v>70</v>
      </c>
      <c r="O213" s="506">
        <f>H213*N213</f>
        <v>52500</v>
      </c>
      <c r="P213" s="507" t="s">
        <v>1442</v>
      </c>
    </row>
    <row r="214" spans="1:16" ht="18.75" customHeight="1">
      <c r="A214" s="499">
        <v>210</v>
      </c>
      <c r="B214" s="500" t="s">
        <v>1673</v>
      </c>
      <c r="C214" s="499" t="s">
        <v>1471</v>
      </c>
      <c r="D214" s="501">
        <v>1</v>
      </c>
      <c r="E214" s="502">
        <v>0</v>
      </c>
      <c r="F214" s="502">
        <v>4</v>
      </c>
      <c r="G214" s="502">
        <v>0</v>
      </c>
      <c r="H214" s="503">
        <v>3000</v>
      </c>
      <c r="I214" s="504">
        <v>0</v>
      </c>
      <c r="J214" s="504">
        <v>5</v>
      </c>
      <c r="K214" s="504">
        <v>0</v>
      </c>
      <c r="L214" s="504">
        <v>0</v>
      </c>
      <c r="M214" s="504">
        <v>0</v>
      </c>
      <c r="N214" s="505">
        <f>(J214+K214+L214+M214)</f>
        <v>5</v>
      </c>
      <c r="O214" s="506">
        <f>H214*N214</f>
        <v>15000</v>
      </c>
      <c r="P214" s="507" t="s">
        <v>1442</v>
      </c>
    </row>
    <row r="215" spans="1:16" ht="18.75" customHeight="1">
      <c r="A215" s="499">
        <v>211</v>
      </c>
      <c r="B215" s="500" t="s">
        <v>1674</v>
      </c>
      <c r="C215" s="499" t="s">
        <v>1471</v>
      </c>
      <c r="D215" s="501">
        <v>1</v>
      </c>
      <c r="E215" s="502">
        <v>0</v>
      </c>
      <c r="F215" s="502">
        <v>233</v>
      </c>
      <c r="G215" s="502">
        <v>967</v>
      </c>
      <c r="H215" s="503">
        <v>30</v>
      </c>
      <c r="I215" s="504">
        <v>0</v>
      </c>
      <c r="J215" s="504">
        <v>100</v>
      </c>
      <c r="K215" s="504">
        <v>0</v>
      </c>
      <c r="L215" s="504">
        <v>0</v>
      </c>
      <c r="M215" s="504">
        <v>0</v>
      </c>
      <c r="N215" s="505">
        <f>(J215+K215+L215+M215)</f>
        <v>100</v>
      </c>
      <c r="O215" s="506">
        <f>H215*N215</f>
        <v>3000</v>
      </c>
      <c r="P215" s="507" t="s">
        <v>1442</v>
      </c>
    </row>
    <row r="216" spans="1:16" ht="18.75" customHeight="1">
      <c r="A216" s="499">
        <v>212</v>
      </c>
      <c r="B216" s="500" t="s">
        <v>1675</v>
      </c>
      <c r="C216" s="508" t="s">
        <v>1676</v>
      </c>
      <c r="D216" s="501">
        <v>50</v>
      </c>
      <c r="E216" s="502">
        <v>3</v>
      </c>
      <c r="F216" s="502">
        <v>2</v>
      </c>
      <c r="G216" s="502">
        <v>11</v>
      </c>
      <c r="H216" s="503">
        <v>535</v>
      </c>
      <c r="I216" s="504">
        <v>0</v>
      </c>
      <c r="J216" s="504">
        <v>0</v>
      </c>
      <c r="K216" s="504">
        <v>0</v>
      </c>
      <c r="L216" s="504">
        <v>0</v>
      </c>
      <c r="M216" s="504">
        <v>5</v>
      </c>
      <c r="N216" s="505">
        <f t="shared" si="6"/>
        <v>5</v>
      </c>
      <c r="O216" s="506">
        <f t="shared" si="7"/>
        <v>2675</v>
      </c>
      <c r="P216" s="507" t="s">
        <v>1442</v>
      </c>
    </row>
    <row r="217" spans="1:16" ht="18.75" customHeight="1">
      <c r="A217" s="499">
        <v>213</v>
      </c>
      <c r="B217" s="500" t="s">
        <v>1677</v>
      </c>
      <c r="C217" s="508" t="s">
        <v>1678</v>
      </c>
      <c r="D217" s="501">
        <v>50</v>
      </c>
      <c r="E217" s="502">
        <v>21</v>
      </c>
      <c r="F217" s="502">
        <v>21</v>
      </c>
      <c r="G217" s="502">
        <v>47</v>
      </c>
      <c r="H217" s="503">
        <v>481.5</v>
      </c>
      <c r="I217" s="504">
        <v>8</v>
      </c>
      <c r="J217" s="504">
        <v>10</v>
      </c>
      <c r="K217" s="504">
        <v>10</v>
      </c>
      <c r="L217" s="504">
        <v>10</v>
      </c>
      <c r="M217" s="504">
        <v>10</v>
      </c>
      <c r="N217" s="505">
        <f t="shared" si="6"/>
        <v>40</v>
      </c>
      <c r="O217" s="506">
        <f t="shared" si="7"/>
        <v>19260</v>
      </c>
      <c r="P217" s="507" t="s">
        <v>1442</v>
      </c>
    </row>
    <row r="218" spans="1:16" ht="18.75" customHeight="1">
      <c r="A218" s="499">
        <v>214</v>
      </c>
      <c r="B218" s="500" t="s">
        <v>1679</v>
      </c>
      <c r="C218" s="508" t="s">
        <v>1680</v>
      </c>
      <c r="D218" s="501">
        <v>50</v>
      </c>
      <c r="E218" s="502">
        <v>55</v>
      </c>
      <c r="F218" s="502">
        <v>115</v>
      </c>
      <c r="G218" s="502">
        <v>90</v>
      </c>
      <c r="H218" s="503">
        <v>481.5</v>
      </c>
      <c r="I218" s="504">
        <v>25</v>
      </c>
      <c r="J218" s="504">
        <v>30</v>
      </c>
      <c r="K218" s="504">
        <v>20</v>
      </c>
      <c r="L218" s="504">
        <v>20</v>
      </c>
      <c r="M218" s="504">
        <v>10</v>
      </c>
      <c r="N218" s="505">
        <f t="shared" si="6"/>
        <v>80</v>
      </c>
      <c r="O218" s="506">
        <f t="shared" si="7"/>
        <v>38520</v>
      </c>
      <c r="P218" s="507" t="s">
        <v>1442</v>
      </c>
    </row>
    <row r="219" spans="1:16" ht="18.75" customHeight="1">
      <c r="A219" s="499">
        <v>215</v>
      </c>
      <c r="B219" s="500" t="s">
        <v>1681</v>
      </c>
      <c r="C219" s="508" t="s">
        <v>1682</v>
      </c>
      <c r="D219" s="501">
        <v>50</v>
      </c>
      <c r="E219" s="502">
        <v>407</v>
      </c>
      <c r="F219" s="502">
        <v>453</v>
      </c>
      <c r="G219" s="502">
        <v>507</v>
      </c>
      <c r="H219" s="503">
        <v>481.5</v>
      </c>
      <c r="I219" s="504">
        <v>77</v>
      </c>
      <c r="J219" s="504">
        <v>50</v>
      </c>
      <c r="K219" s="504">
        <v>100</v>
      </c>
      <c r="L219" s="504">
        <v>150</v>
      </c>
      <c r="M219" s="504">
        <v>150</v>
      </c>
      <c r="N219" s="505">
        <f t="shared" si="6"/>
        <v>450</v>
      </c>
      <c r="O219" s="506">
        <f t="shared" si="7"/>
        <v>216675</v>
      </c>
      <c r="P219" s="507" t="s">
        <v>1442</v>
      </c>
    </row>
    <row r="220" spans="1:16" ht="18.75" customHeight="1">
      <c r="A220" s="499">
        <v>216</v>
      </c>
      <c r="B220" s="500" t="s">
        <v>1683</v>
      </c>
      <c r="C220" s="508" t="s">
        <v>1684</v>
      </c>
      <c r="D220" s="501">
        <v>50</v>
      </c>
      <c r="E220" s="502">
        <v>243</v>
      </c>
      <c r="F220" s="502">
        <v>272</v>
      </c>
      <c r="G220" s="502">
        <v>269</v>
      </c>
      <c r="H220" s="503">
        <v>481.5</v>
      </c>
      <c r="I220" s="504">
        <v>50</v>
      </c>
      <c r="J220" s="504">
        <v>50</v>
      </c>
      <c r="K220" s="504">
        <v>50</v>
      </c>
      <c r="L220" s="504">
        <v>100</v>
      </c>
      <c r="M220" s="504">
        <v>70</v>
      </c>
      <c r="N220" s="505">
        <f t="shared" si="6"/>
        <v>270</v>
      </c>
      <c r="O220" s="506">
        <f t="shared" si="7"/>
        <v>130005</v>
      </c>
      <c r="P220" s="507" t="s">
        <v>1442</v>
      </c>
    </row>
    <row r="221" spans="1:16" ht="18.75" customHeight="1">
      <c r="A221" s="499">
        <v>217</v>
      </c>
      <c r="B221" s="500" t="s">
        <v>1685</v>
      </c>
      <c r="C221" s="499"/>
      <c r="D221" s="501">
        <v>50</v>
      </c>
      <c r="E221" s="502">
        <v>2</v>
      </c>
      <c r="F221" s="502">
        <v>5</v>
      </c>
      <c r="G221" s="502">
        <v>0</v>
      </c>
      <c r="H221" s="503">
        <v>2140</v>
      </c>
      <c r="I221" s="504">
        <v>0</v>
      </c>
      <c r="J221" s="504">
        <v>0</v>
      </c>
      <c r="K221" s="504">
        <v>2</v>
      </c>
      <c r="L221" s="504">
        <v>0</v>
      </c>
      <c r="M221" s="504">
        <v>0</v>
      </c>
      <c r="N221" s="505">
        <f t="shared" si="6"/>
        <v>2</v>
      </c>
      <c r="O221" s="506">
        <f t="shared" si="7"/>
        <v>4280</v>
      </c>
      <c r="P221" s="507" t="s">
        <v>1442</v>
      </c>
    </row>
    <row r="222" spans="1:16" ht="18.75" customHeight="1">
      <c r="A222" s="499">
        <v>218</v>
      </c>
      <c r="B222" s="500" t="s">
        <v>1686</v>
      </c>
      <c r="C222" s="499" t="s">
        <v>1471</v>
      </c>
      <c r="D222" s="501">
        <v>1</v>
      </c>
      <c r="E222" s="502">
        <v>2683</v>
      </c>
      <c r="F222" s="502">
        <v>1977</v>
      </c>
      <c r="G222" s="502">
        <v>2330</v>
      </c>
      <c r="H222" s="503">
        <v>12.74</v>
      </c>
      <c r="I222" s="504">
        <v>470</v>
      </c>
      <c r="J222" s="504">
        <v>500</v>
      </c>
      <c r="K222" s="504">
        <v>600</v>
      </c>
      <c r="L222" s="504">
        <v>500</v>
      </c>
      <c r="M222" s="504">
        <v>500</v>
      </c>
      <c r="N222" s="505">
        <f t="shared" si="6"/>
        <v>2100</v>
      </c>
      <c r="O222" s="506">
        <f t="shared" si="7"/>
        <v>26754</v>
      </c>
      <c r="P222" s="507" t="s">
        <v>1442</v>
      </c>
    </row>
    <row r="223" spans="1:16" ht="18.75" customHeight="1">
      <c r="A223" s="499">
        <v>219</v>
      </c>
      <c r="B223" s="500" t="s">
        <v>1687</v>
      </c>
      <c r="C223" s="499" t="s">
        <v>1471</v>
      </c>
      <c r="D223" s="501">
        <v>1</v>
      </c>
      <c r="E223" s="502">
        <v>21575</v>
      </c>
      <c r="F223" s="502">
        <v>21481</v>
      </c>
      <c r="G223" s="502">
        <v>22453</v>
      </c>
      <c r="H223" s="503">
        <v>8.5399999999999991</v>
      </c>
      <c r="I223" s="504">
        <v>2801</v>
      </c>
      <c r="J223" s="504">
        <v>5000</v>
      </c>
      <c r="K223" s="504">
        <v>5000</v>
      </c>
      <c r="L223" s="504">
        <v>6000</v>
      </c>
      <c r="M223" s="504">
        <v>5000</v>
      </c>
      <c r="N223" s="505">
        <f t="shared" si="6"/>
        <v>21000</v>
      </c>
      <c r="O223" s="506">
        <f t="shared" si="7"/>
        <v>179339.99999999997</v>
      </c>
      <c r="P223" s="507" t="s">
        <v>1442</v>
      </c>
    </row>
    <row r="224" spans="1:16" ht="18.75" customHeight="1">
      <c r="A224" s="499">
        <v>220</v>
      </c>
      <c r="B224" s="500" t="s">
        <v>1688</v>
      </c>
      <c r="C224" s="499" t="s">
        <v>1471</v>
      </c>
      <c r="D224" s="501">
        <v>1</v>
      </c>
      <c r="E224" s="502">
        <v>150</v>
      </c>
      <c r="F224" s="502">
        <v>262</v>
      </c>
      <c r="G224" s="502">
        <v>437</v>
      </c>
      <c r="H224" s="503">
        <v>64.2</v>
      </c>
      <c r="I224" s="504">
        <v>241</v>
      </c>
      <c r="J224" s="504">
        <v>0</v>
      </c>
      <c r="K224" s="504">
        <v>100</v>
      </c>
      <c r="L224" s="504">
        <v>100</v>
      </c>
      <c r="M224" s="504">
        <v>100</v>
      </c>
      <c r="N224" s="505">
        <f t="shared" si="6"/>
        <v>300</v>
      </c>
      <c r="O224" s="506">
        <f t="shared" si="7"/>
        <v>19260</v>
      </c>
      <c r="P224" s="507" t="s">
        <v>1442</v>
      </c>
    </row>
    <row r="225" spans="1:16" ht="18.75" customHeight="1">
      <c r="A225" s="499">
        <v>221</v>
      </c>
      <c r="B225" s="500" t="s">
        <v>1689</v>
      </c>
      <c r="C225" s="499"/>
      <c r="D225" s="501">
        <v>1</v>
      </c>
      <c r="E225" s="502">
        <v>1060</v>
      </c>
      <c r="F225" s="502">
        <v>920</v>
      </c>
      <c r="G225" s="502">
        <v>760</v>
      </c>
      <c r="H225" s="503">
        <v>74.900000000000006</v>
      </c>
      <c r="I225" s="504">
        <v>440</v>
      </c>
      <c r="J225" s="504">
        <v>100</v>
      </c>
      <c r="K225" s="504">
        <v>200</v>
      </c>
      <c r="L225" s="504">
        <v>250</v>
      </c>
      <c r="M225" s="504">
        <v>300</v>
      </c>
      <c r="N225" s="505">
        <f t="shared" si="6"/>
        <v>850</v>
      </c>
      <c r="O225" s="506">
        <f t="shared" si="7"/>
        <v>63665.000000000007</v>
      </c>
      <c r="P225" s="507" t="s">
        <v>1442</v>
      </c>
    </row>
    <row r="226" spans="1:16" ht="18.75" customHeight="1">
      <c r="A226" s="499">
        <v>222</v>
      </c>
      <c r="B226" s="500" t="s">
        <v>1690</v>
      </c>
      <c r="C226" s="499"/>
      <c r="D226" s="501">
        <v>1</v>
      </c>
      <c r="E226" s="502">
        <v>0</v>
      </c>
      <c r="F226" s="502">
        <v>10</v>
      </c>
      <c r="G226" s="502">
        <v>0</v>
      </c>
      <c r="H226" s="503">
        <v>600</v>
      </c>
      <c r="I226" s="504">
        <v>0</v>
      </c>
      <c r="J226" s="504">
        <v>10</v>
      </c>
      <c r="K226" s="504">
        <v>0</v>
      </c>
      <c r="L226" s="504">
        <v>10</v>
      </c>
      <c r="M226" s="504">
        <v>0</v>
      </c>
      <c r="N226" s="505">
        <f>(J226+K226+L226+M226)</f>
        <v>20</v>
      </c>
      <c r="O226" s="506">
        <f>H226*N226</f>
        <v>12000</v>
      </c>
      <c r="P226" s="507" t="s">
        <v>1442</v>
      </c>
    </row>
    <row r="227" spans="1:16" ht="18.75" customHeight="1">
      <c r="A227" s="499">
        <v>223</v>
      </c>
      <c r="B227" s="500" t="s">
        <v>1691</v>
      </c>
      <c r="C227" s="499" t="s">
        <v>1692</v>
      </c>
      <c r="D227" s="501">
        <v>150</v>
      </c>
      <c r="E227" s="502">
        <v>40</v>
      </c>
      <c r="F227" s="502">
        <v>69</v>
      </c>
      <c r="G227" s="502">
        <v>65</v>
      </c>
      <c r="H227" s="503">
        <v>500</v>
      </c>
      <c r="I227" s="504">
        <v>25</v>
      </c>
      <c r="J227" s="504">
        <v>20</v>
      </c>
      <c r="K227" s="504">
        <v>20</v>
      </c>
      <c r="L227" s="504">
        <v>0</v>
      </c>
      <c r="M227" s="504">
        <v>0</v>
      </c>
      <c r="N227" s="505">
        <f t="shared" si="6"/>
        <v>40</v>
      </c>
      <c r="O227" s="506">
        <f t="shared" si="7"/>
        <v>20000</v>
      </c>
      <c r="P227" s="507" t="s">
        <v>1442</v>
      </c>
    </row>
    <row r="228" spans="1:16" ht="18.75" customHeight="1">
      <c r="A228" s="499">
        <v>224</v>
      </c>
      <c r="B228" s="500" t="s">
        <v>1693</v>
      </c>
      <c r="C228" s="499" t="s">
        <v>1471</v>
      </c>
      <c r="D228" s="501">
        <v>1</v>
      </c>
      <c r="E228" s="502">
        <v>214</v>
      </c>
      <c r="F228" s="502">
        <v>335</v>
      </c>
      <c r="G228" s="502">
        <v>232</v>
      </c>
      <c r="H228" s="503">
        <v>33.33</v>
      </c>
      <c r="I228" s="504">
        <v>84</v>
      </c>
      <c r="J228" s="504">
        <v>50</v>
      </c>
      <c r="K228" s="504">
        <v>70</v>
      </c>
      <c r="L228" s="504">
        <v>50</v>
      </c>
      <c r="M228" s="504">
        <v>50</v>
      </c>
      <c r="N228" s="505">
        <f t="shared" si="6"/>
        <v>220</v>
      </c>
      <c r="O228" s="506">
        <f t="shared" si="7"/>
        <v>7332.5999999999995</v>
      </c>
      <c r="P228" s="507" t="s">
        <v>1442</v>
      </c>
    </row>
    <row r="229" spans="1:16" ht="18.75" customHeight="1">
      <c r="A229" s="499">
        <v>225</v>
      </c>
      <c r="B229" s="500" t="s">
        <v>1694</v>
      </c>
      <c r="C229" s="499" t="s">
        <v>1662</v>
      </c>
      <c r="D229" s="501">
        <v>1</v>
      </c>
      <c r="E229" s="502">
        <v>6</v>
      </c>
      <c r="F229" s="502">
        <v>5</v>
      </c>
      <c r="G229" s="502">
        <v>5</v>
      </c>
      <c r="H229" s="503">
        <v>370</v>
      </c>
      <c r="I229" s="504">
        <v>10</v>
      </c>
      <c r="J229" s="504">
        <v>10</v>
      </c>
      <c r="K229" s="504">
        <v>0</v>
      </c>
      <c r="L229" s="504">
        <v>0</v>
      </c>
      <c r="M229" s="504">
        <v>0</v>
      </c>
      <c r="N229" s="505">
        <f t="shared" si="6"/>
        <v>10</v>
      </c>
      <c r="O229" s="506">
        <f t="shared" si="7"/>
        <v>3700</v>
      </c>
      <c r="P229" s="507" t="s">
        <v>1442</v>
      </c>
    </row>
    <row r="230" spans="1:16" ht="18.75" customHeight="1">
      <c r="A230" s="499">
        <v>226</v>
      </c>
      <c r="B230" s="500" t="s">
        <v>1695</v>
      </c>
      <c r="C230" s="499" t="s">
        <v>1514</v>
      </c>
      <c r="D230" s="501">
        <v>1</v>
      </c>
      <c r="E230" s="502">
        <v>20</v>
      </c>
      <c r="F230" s="502">
        <v>25</v>
      </c>
      <c r="G230" s="502">
        <v>25</v>
      </c>
      <c r="H230" s="503">
        <v>370</v>
      </c>
      <c r="I230" s="504">
        <v>10</v>
      </c>
      <c r="J230" s="504">
        <v>10</v>
      </c>
      <c r="K230" s="504">
        <v>10</v>
      </c>
      <c r="L230" s="504">
        <v>0</v>
      </c>
      <c r="M230" s="504">
        <v>0</v>
      </c>
      <c r="N230" s="505">
        <f t="shared" si="6"/>
        <v>20</v>
      </c>
      <c r="O230" s="506">
        <f t="shared" si="7"/>
        <v>7400</v>
      </c>
      <c r="P230" s="507" t="s">
        <v>1442</v>
      </c>
    </row>
    <row r="231" spans="1:16" ht="18.75" customHeight="1">
      <c r="A231" s="499">
        <v>227</v>
      </c>
      <c r="B231" s="500" t="s">
        <v>1696</v>
      </c>
      <c r="C231" s="499" t="s">
        <v>1661</v>
      </c>
      <c r="D231" s="501">
        <v>1</v>
      </c>
      <c r="E231" s="502">
        <v>25</v>
      </c>
      <c r="F231" s="502">
        <v>25</v>
      </c>
      <c r="G231" s="502">
        <v>25</v>
      </c>
      <c r="H231" s="503">
        <v>370</v>
      </c>
      <c r="I231" s="504">
        <v>0</v>
      </c>
      <c r="J231" s="504">
        <v>10</v>
      </c>
      <c r="K231" s="504">
        <v>10</v>
      </c>
      <c r="L231" s="504">
        <v>0</v>
      </c>
      <c r="M231" s="504">
        <v>10</v>
      </c>
      <c r="N231" s="505">
        <f t="shared" si="6"/>
        <v>30</v>
      </c>
      <c r="O231" s="506">
        <f t="shared" si="7"/>
        <v>11100</v>
      </c>
      <c r="P231" s="507" t="s">
        <v>1442</v>
      </c>
    </row>
    <row r="232" spans="1:16" ht="18.75" customHeight="1">
      <c r="A232" s="499">
        <v>228</v>
      </c>
      <c r="B232" s="500" t="s">
        <v>1697</v>
      </c>
      <c r="C232" s="499" t="s">
        <v>1698</v>
      </c>
      <c r="D232" s="501">
        <v>1</v>
      </c>
      <c r="E232" s="502">
        <v>15</v>
      </c>
      <c r="F232" s="502">
        <v>0</v>
      </c>
      <c r="G232" s="502">
        <v>11</v>
      </c>
      <c r="H232" s="503">
        <v>370</v>
      </c>
      <c r="I232" s="504">
        <v>9</v>
      </c>
      <c r="J232" s="504">
        <v>10</v>
      </c>
      <c r="K232" s="504">
        <v>0</v>
      </c>
      <c r="L232" s="504">
        <v>10</v>
      </c>
      <c r="M232" s="504">
        <v>0</v>
      </c>
      <c r="N232" s="505">
        <f t="shared" si="6"/>
        <v>20</v>
      </c>
      <c r="O232" s="506">
        <f t="shared" si="7"/>
        <v>7400</v>
      </c>
      <c r="P232" s="507" t="s">
        <v>1442</v>
      </c>
    </row>
    <row r="233" spans="1:16" ht="18.75" customHeight="1">
      <c r="A233" s="499">
        <v>229</v>
      </c>
      <c r="B233" s="500" t="s">
        <v>1699</v>
      </c>
      <c r="C233" s="499" t="s">
        <v>1700</v>
      </c>
      <c r="D233" s="501">
        <v>5</v>
      </c>
      <c r="E233" s="502">
        <v>107</v>
      </c>
      <c r="F233" s="502">
        <v>144</v>
      </c>
      <c r="G233" s="502">
        <v>189</v>
      </c>
      <c r="H233" s="503">
        <v>150</v>
      </c>
      <c r="I233" s="504">
        <v>11</v>
      </c>
      <c r="J233" s="504">
        <v>50</v>
      </c>
      <c r="K233" s="504">
        <v>50</v>
      </c>
      <c r="L233" s="504">
        <v>50</v>
      </c>
      <c r="M233" s="504">
        <v>50</v>
      </c>
      <c r="N233" s="505">
        <f t="shared" si="6"/>
        <v>200</v>
      </c>
      <c r="O233" s="506">
        <f t="shared" si="7"/>
        <v>30000</v>
      </c>
      <c r="P233" s="507" t="s">
        <v>1442</v>
      </c>
    </row>
    <row r="234" spans="1:16" ht="18.75" customHeight="1">
      <c r="A234" s="499">
        <v>230</v>
      </c>
      <c r="B234" s="500" t="s">
        <v>1699</v>
      </c>
      <c r="C234" s="499" t="s">
        <v>1701</v>
      </c>
      <c r="D234" s="501">
        <v>5</v>
      </c>
      <c r="E234" s="502">
        <v>108</v>
      </c>
      <c r="F234" s="502">
        <v>162</v>
      </c>
      <c r="G234" s="502">
        <v>185</v>
      </c>
      <c r="H234" s="503">
        <v>95</v>
      </c>
      <c r="I234" s="504">
        <v>50</v>
      </c>
      <c r="J234" s="504">
        <v>50</v>
      </c>
      <c r="K234" s="504">
        <v>0</v>
      </c>
      <c r="L234" s="504">
        <v>50</v>
      </c>
      <c r="M234" s="504">
        <v>100</v>
      </c>
      <c r="N234" s="505">
        <f t="shared" si="6"/>
        <v>200</v>
      </c>
      <c r="O234" s="506">
        <f t="shared" si="7"/>
        <v>19000</v>
      </c>
      <c r="P234" s="507" t="s">
        <v>1442</v>
      </c>
    </row>
    <row r="235" spans="1:16" ht="18.75" customHeight="1">
      <c r="A235" s="499">
        <v>231</v>
      </c>
      <c r="B235" s="500" t="s">
        <v>1702</v>
      </c>
      <c r="C235" s="499" t="s">
        <v>1471</v>
      </c>
      <c r="D235" s="501">
        <v>1</v>
      </c>
      <c r="E235" s="502">
        <v>0</v>
      </c>
      <c r="F235" s="502">
        <v>1</v>
      </c>
      <c r="G235" s="502">
        <v>2</v>
      </c>
      <c r="H235" s="503">
        <v>600</v>
      </c>
      <c r="I235" s="504">
        <v>1</v>
      </c>
      <c r="J235" s="504">
        <v>0</v>
      </c>
      <c r="K235" s="504">
        <v>10</v>
      </c>
      <c r="L235" s="504">
        <v>10</v>
      </c>
      <c r="M235" s="504">
        <v>0</v>
      </c>
      <c r="N235" s="505">
        <f t="shared" si="6"/>
        <v>20</v>
      </c>
      <c r="O235" s="506">
        <f t="shared" si="7"/>
        <v>12000</v>
      </c>
      <c r="P235" s="507" t="s">
        <v>1442</v>
      </c>
    </row>
    <row r="236" spans="1:16" ht="18.75" customHeight="1">
      <c r="A236" s="499">
        <v>232</v>
      </c>
      <c r="B236" s="500" t="s">
        <v>1703</v>
      </c>
      <c r="C236" s="499" t="s">
        <v>1471</v>
      </c>
      <c r="D236" s="501">
        <v>1</v>
      </c>
      <c r="E236" s="502">
        <v>5</v>
      </c>
      <c r="F236" s="502">
        <v>10</v>
      </c>
      <c r="G236" s="502">
        <v>8</v>
      </c>
      <c r="H236" s="503">
        <v>350</v>
      </c>
      <c r="I236" s="504">
        <v>5</v>
      </c>
      <c r="J236" s="504">
        <v>0</v>
      </c>
      <c r="K236" s="504">
        <v>10</v>
      </c>
      <c r="L236" s="504">
        <v>10</v>
      </c>
      <c r="M236" s="504">
        <v>0</v>
      </c>
      <c r="N236" s="505">
        <f>(J236+K236+L236+M236)</f>
        <v>20</v>
      </c>
      <c r="O236" s="506">
        <f>H236*N236</f>
        <v>7000</v>
      </c>
      <c r="P236" s="507" t="s">
        <v>1442</v>
      </c>
    </row>
    <row r="237" spans="1:16" ht="18.75" customHeight="1">
      <c r="A237" s="499">
        <v>233</v>
      </c>
      <c r="B237" s="500" t="s">
        <v>1704</v>
      </c>
      <c r="C237" s="499" t="s">
        <v>1471</v>
      </c>
      <c r="D237" s="501">
        <v>1</v>
      </c>
      <c r="E237" s="502">
        <v>25</v>
      </c>
      <c r="F237" s="502">
        <v>18</v>
      </c>
      <c r="G237" s="502">
        <v>22</v>
      </c>
      <c r="H237" s="503">
        <v>620</v>
      </c>
      <c r="I237" s="504">
        <v>3</v>
      </c>
      <c r="J237" s="504">
        <v>10</v>
      </c>
      <c r="K237" s="504">
        <v>0</v>
      </c>
      <c r="L237" s="504">
        <v>10</v>
      </c>
      <c r="M237" s="504">
        <v>0</v>
      </c>
      <c r="N237" s="505">
        <f t="shared" si="6"/>
        <v>20</v>
      </c>
      <c r="O237" s="506">
        <f t="shared" si="7"/>
        <v>12400</v>
      </c>
      <c r="P237" s="507" t="s">
        <v>1442</v>
      </c>
    </row>
    <row r="238" spans="1:16" ht="18.75" customHeight="1">
      <c r="A238" s="499">
        <v>234</v>
      </c>
      <c r="B238" s="500" t="s">
        <v>1705</v>
      </c>
      <c r="C238" s="499" t="s">
        <v>1471</v>
      </c>
      <c r="D238" s="501">
        <v>1</v>
      </c>
      <c r="E238" s="502">
        <v>19</v>
      </c>
      <c r="F238" s="502">
        <v>22</v>
      </c>
      <c r="G238" s="502">
        <v>15</v>
      </c>
      <c r="H238" s="503">
        <v>160</v>
      </c>
      <c r="I238" s="504">
        <v>10</v>
      </c>
      <c r="J238" s="504">
        <v>10</v>
      </c>
      <c r="K238" s="504">
        <v>0</v>
      </c>
      <c r="L238" s="504">
        <v>10</v>
      </c>
      <c r="M238" s="504">
        <v>0</v>
      </c>
      <c r="N238" s="505">
        <f>(J238+K238+L238+M238)</f>
        <v>20</v>
      </c>
      <c r="O238" s="506">
        <f>H238*N238</f>
        <v>3200</v>
      </c>
      <c r="P238" s="507" t="s">
        <v>1442</v>
      </c>
    </row>
    <row r="239" spans="1:16" ht="18.75" customHeight="1">
      <c r="A239" s="499">
        <v>235</v>
      </c>
      <c r="B239" s="500" t="s">
        <v>1706</v>
      </c>
      <c r="C239" s="499" t="s">
        <v>1471</v>
      </c>
      <c r="D239" s="501">
        <v>1</v>
      </c>
      <c r="E239" s="502">
        <v>3</v>
      </c>
      <c r="F239" s="502">
        <v>16</v>
      </c>
      <c r="G239" s="502">
        <v>14</v>
      </c>
      <c r="H239" s="503">
        <v>160</v>
      </c>
      <c r="I239" s="504">
        <v>11</v>
      </c>
      <c r="J239" s="504">
        <v>20</v>
      </c>
      <c r="K239" s="504">
        <v>0</v>
      </c>
      <c r="L239" s="504">
        <v>0</v>
      </c>
      <c r="M239" s="504">
        <v>0</v>
      </c>
      <c r="N239" s="505">
        <f>(J239+K239+L239+M239)</f>
        <v>20</v>
      </c>
      <c r="O239" s="506">
        <f>H239*N239</f>
        <v>3200</v>
      </c>
      <c r="P239" s="507" t="s">
        <v>1442</v>
      </c>
    </row>
    <row r="240" spans="1:16" ht="18.75" customHeight="1">
      <c r="A240" s="499">
        <v>236</v>
      </c>
      <c r="B240" s="500" t="s">
        <v>1707</v>
      </c>
      <c r="C240" s="499" t="s">
        <v>1471</v>
      </c>
      <c r="D240" s="501">
        <v>1</v>
      </c>
      <c r="E240" s="502">
        <v>8</v>
      </c>
      <c r="F240" s="502">
        <v>7</v>
      </c>
      <c r="G240" s="502">
        <v>20</v>
      </c>
      <c r="H240" s="503">
        <v>160</v>
      </c>
      <c r="I240" s="504">
        <v>5</v>
      </c>
      <c r="J240" s="504">
        <v>10</v>
      </c>
      <c r="K240" s="504">
        <v>0</v>
      </c>
      <c r="L240" s="504">
        <v>0</v>
      </c>
      <c r="M240" s="504">
        <v>0</v>
      </c>
      <c r="N240" s="505">
        <f>(J240+K240+L240+M240)</f>
        <v>10</v>
      </c>
      <c r="O240" s="506">
        <f>H240*N240</f>
        <v>1600</v>
      </c>
      <c r="P240" s="507" t="s">
        <v>1442</v>
      </c>
    </row>
    <row r="241" spans="1:16" ht="18.75" customHeight="1">
      <c r="A241" s="499">
        <v>237</v>
      </c>
      <c r="B241" s="500" t="s">
        <v>1708</v>
      </c>
      <c r="C241" s="499" t="s">
        <v>1471</v>
      </c>
      <c r="D241" s="501">
        <v>1</v>
      </c>
      <c r="E241" s="502">
        <v>7</v>
      </c>
      <c r="F241" s="502">
        <v>18</v>
      </c>
      <c r="G241" s="502">
        <v>24</v>
      </c>
      <c r="H241" s="503">
        <v>160</v>
      </c>
      <c r="I241" s="504">
        <v>1</v>
      </c>
      <c r="J241" s="504">
        <v>10</v>
      </c>
      <c r="K241" s="504">
        <v>0</v>
      </c>
      <c r="L241" s="504">
        <v>0</v>
      </c>
      <c r="M241" s="504">
        <v>0</v>
      </c>
      <c r="N241" s="505">
        <f>(J241+K241+L241+M241)</f>
        <v>10</v>
      </c>
      <c r="O241" s="506">
        <f>H241*N241</f>
        <v>1600</v>
      </c>
      <c r="P241" s="507" t="s">
        <v>1442</v>
      </c>
    </row>
    <row r="242" spans="1:16" ht="18.75" customHeight="1">
      <c r="A242" s="499">
        <v>238</v>
      </c>
      <c r="B242" s="500" t="s">
        <v>1709</v>
      </c>
      <c r="C242" s="499" t="s">
        <v>1471</v>
      </c>
      <c r="D242" s="501">
        <v>50</v>
      </c>
      <c r="E242" s="502">
        <v>2857</v>
      </c>
      <c r="F242" s="502">
        <v>3566</v>
      </c>
      <c r="G242" s="502">
        <v>4315</v>
      </c>
      <c r="H242" s="503">
        <v>73.430000000000007</v>
      </c>
      <c r="I242" s="504">
        <v>275</v>
      </c>
      <c r="J242" s="504">
        <v>1000</v>
      </c>
      <c r="K242" s="504">
        <v>1300</v>
      </c>
      <c r="L242" s="504">
        <v>1000</v>
      </c>
      <c r="M242" s="504">
        <v>700</v>
      </c>
      <c r="N242" s="505">
        <f t="shared" si="6"/>
        <v>4000</v>
      </c>
      <c r="O242" s="506">
        <f t="shared" si="7"/>
        <v>293720</v>
      </c>
      <c r="P242" s="507" t="s">
        <v>1442</v>
      </c>
    </row>
    <row r="243" spans="1:16" ht="18.75" customHeight="1">
      <c r="A243" s="499">
        <v>239</v>
      </c>
      <c r="B243" s="500" t="s">
        <v>1710</v>
      </c>
      <c r="C243" s="499" t="s">
        <v>1471</v>
      </c>
      <c r="D243" s="501">
        <v>1</v>
      </c>
      <c r="E243" s="502">
        <v>0</v>
      </c>
      <c r="F243" s="502">
        <v>450</v>
      </c>
      <c r="G243" s="502">
        <v>412</v>
      </c>
      <c r="H243" s="503">
        <v>75</v>
      </c>
      <c r="I243" s="504">
        <v>0</v>
      </c>
      <c r="J243" s="504">
        <v>100</v>
      </c>
      <c r="K243" s="504">
        <v>100</v>
      </c>
      <c r="L243" s="504">
        <v>0</v>
      </c>
      <c r="M243" s="504">
        <v>100</v>
      </c>
      <c r="N243" s="505">
        <f t="shared" si="6"/>
        <v>300</v>
      </c>
      <c r="O243" s="506">
        <f t="shared" si="7"/>
        <v>22500</v>
      </c>
      <c r="P243" s="507" t="s">
        <v>1442</v>
      </c>
    </row>
    <row r="244" spans="1:16" ht="18.75" customHeight="1">
      <c r="A244" s="499">
        <v>240</v>
      </c>
      <c r="B244" s="500" t="s">
        <v>1711</v>
      </c>
      <c r="C244" s="499" t="s">
        <v>1471</v>
      </c>
      <c r="D244" s="501">
        <v>1</v>
      </c>
      <c r="E244" s="502">
        <f>42*50</f>
        <v>2100</v>
      </c>
      <c r="F244" s="502">
        <v>4667</v>
      </c>
      <c r="G244" s="502">
        <v>11417</v>
      </c>
      <c r="H244" s="503">
        <v>45.62</v>
      </c>
      <c r="I244" s="504">
        <v>920</v>
      </c>
      <c r="J244" s="504">
        <v>2000</v>
      </c>
      <c r="K244" s="504">
        <v>2000</v>
      </c>
      <c r="L244" s="504">
        <v>2500</v>
      </c>
      <c r="M244" s="504">
        <v>2000</v>
      </c>
      <c r="N244" s="505">
        <f>(J244+K244+L244+M244)</f>
        <v>8500</v>
      </c>
      <c r="O244" s="506">
        <f>H244*N244</f>
        <v>387770</v>
      </c>
      <c r="P244" s="507" t="s">
        <v>1442</v>
      </c>
    </row>
    <row r="245" spans="1:16" ht="18.75" customHeight="1">
      <c r="A245" s="499">
        <v>241</v>
      </c>
      <c r="B245" s="500" t="s">
        <v>1712</v>
      </c>
      <c r="C245" s="499" t="s">
        <v>1471</v>
      </c>
      <c r="D245" s="501">
        <v>1</v>
      </c>
      <c r="E245" s="502">
        <v>15</v>
      </c>
      <c r="F245" s="502">
        <v>10</v>
      </c>
      <c r="G245" s="502">
        <v>0</v>
      </c>
      <c r="H245" s="503">
        <v>950</v>
      </c>
      <c r="I245" s="504">
        <v>0</v>
      </c>
      <c r="J245" s="504">
        <v>30</v>
      </c>
      <c r="K245" s="504">
        <v>0</v>
      </c>
      <c r="L245" s="504">
        <v>0</v>
      </c>
      <c r="M245" s="504">
        <v>0</v>
      </c>
      <c r="N245" s="505">
        <f t="shared" si="6"/>
        <v>30</v>
      </c>
      <c r="O245" s="506">
        <f t="shared" si="7"/>
        <v>28500</v>
      </c>
      <c r="P245" s="507" t="s">
        <v>1442</v>
      </c>
    </row>
    <row r="246" spans="1:16" ht="18.75" customHeight="1">
      <c r="A246" s="499">
        <v>242</v>
      </c>
      <c r="B246" s="500" t="s">
        <v>1713</v>
      </c>
      <c r="C246" s="499"/>
      <c r="D246" s="501">
        <v>1</v>
      </c>
      <c r="E246" s="502">
        <v>0</v>
      </c>
      <c r="F246" s="502">
        <v>1</v>
      </c>
      <c r="G246" s="502">
        <v>0</v>
      </c>
      <c r="H246" s="503">
        <v>700</v>
      </c>
      <c r="I246" s="504">
        <v>6</v>
      </c>
      <c r="J246" s="504">
        <v>2</v>
      </c>
      <c r="K246" s="504">
        <v>0</v>
      </c>
      <c r="L246" s="504">
        <v>0</v>
      </c>
      <c r="M246" s="504">
        <v>0</v>
      </c>
      <c r="N246" s="505">
        <f t="shared" si="6"/>
        <v>2</v>
      </c>
      <c r="O246" s="506">
        <f t="shared" si="7"/>
        <v>1400</v>
      </c>
      <c r="P246" s="507" t="s">
        <v>1442</v>
      </c>
    </row>
    <row r="247" spans="1:16" ht="18.75" customHeight="1">
      <c r="A247" s="499">
        <v>243</v>
      </c>
      <c r="B247" s="500" t="s">
        <v>1714</v>
      </c>
      <c r="C247" s="499" t="s">
        <v>1471</v>
      </c>
      <c r="D247" s="501">
        <v>1</v>
      </c>
      <c r="E247" s="502">
        <v>0</v>
      </c>
      <c r="F247" s="502">
        <v>6</v>
      </c>
      <c r="G247" s="502">
        <v>0</v>
      </c>
      <c r="H247" s="503">
        <v>900</v>
      </c>
      <c r="I247" s="504">
        <v>0</v>
      </c>
      <c r="J247" s="504">
        <v>2</v>
      </c>
      <c r="K247" s="504">
        <v>0</v>
      </c>
      <c r="L247" s="504">
        <v>0</v>
      </c>
      <c r="M247" s="504">
        <v>0</v>
      </c>
      <c r="N247" s="505">
        <f t="shared" si="6"/>
        <v>2</v>
      </c>
      <c r="O247" s="506">
        <f t="shared" si="7"/>
        <v>1800</v>
      </c>
      <c r="P247" s="507" t="s">
        <v>1442</v>
      </c>
    </row>
    <row r="248" spans="1:16" ht="18.75" customHeight="1">
      <c r="A248" s="499">
        <v>244</v>
      </c>
      <c r="B248" s="500" t="s">
        <v>1715</v>
      </c>
      <c r="C248" s="499"/>
      <c r="D248" s="501"/>
      <c r="E248" s="502">
        <v>0</v>
      </c>
      <c r="F248" s="502">
        <v>1</v>
      </c>
      <c r="G248" s="502">
        <v>0</v>
      </c>
      <c r="H248" s="503">
        <v>700</v>
      </c>
      <c r="I248" s="504">
        <v>2</v>
      </c>
      <c r="J248" s="504">
        <v>2</v>
      </c>
      <c r="K248" s="504">
        <v>0</v>
      </c>
      <c r="L248" s="504">
        <v>0</v>
      </c>
      <c r="M248" s="504">
        <v>0</v>
      </c>
      <c r="N248" s="505">
        <f t="shared" si="6"/>
        <v>2</v>
      </c>
      <c r="O248" s="506">
        <f t="shared" si="7"/>
        <v>1400</v>
      </c>
      <c r="P248" s="507" t="s">
        <v>1442</v>
      </c>
    </row>
    <row r="249" spans="1:16" ht="18.75" customHeight="1">
      <c r="A249" s="499">
        <v>245</v>
      </c>
      <c r="B249" s="514" t="s">
        <v>1716</v>
      </c>
      <c r="C249" s="499"/>
      <c r="D249" s="501">
        <v>1</v>
      </c>
      <c r="E249" s="502">
        <v>51</v>
      </c>
      <c r="F249" s="502">
        <v>42</v>
      </c>
      <c r="G249" s="502">
        <v>63</v>
      </c>
      <c r="H249" s="503">
        <v>321</v>
      </c>
      <c r="I249" s="504">
        <v>21</v>
      </c>
      <c r="J249" s="504">
        <v>0</v>
      </c>
      <c r="K249" s="504">
        <v>20</v>
      </c>
      <c r="L249" s="504">
        <v>10</v>
      </c>
      <c r="M249" s="504">
        <v>10</v>
      </c>
      <c r="N249" s="505">
        <f t="shared" si="6"/>
        <v>40</v>
      </c>
      <c r="O249" s="506">
        <f t="shared" si="7"/>
        <v>12840</v>
      </c>
      <c r="P249" s="507" t="s">
        <v>1442</v>
      </c>
    </row>
    <row r="250" spans="1:16" ht="18.75" customHeight="1">
      <c r="A250" s="499">
        <v>246</v>
      </c>
      <c r="B250" s="514" t="s">
        <v>1717</v>
      </c>
      <c r="C250" s="499"/>
      <c r="D250" s="501">
        <v>1</v>
      </c>
      <c r="E250" s="502">
        <v>0</v>
      </c>
      <c r="F250" s="502">
        <v>0</v>
      </c>
      <c r="G250" s="502">
        <v>10</v>
      </c>
      <c r="H250" s="503">
        <v>1605</v>
      </c>
      <c r="I250" s="504">
        <v>0</v>
      </c>
      <c r="J250" s="504">
        <v>0</v>
      </c>
      <c r="K250" s="504">
        <v>10</v>
      </c>
      <c r="L250" s="504">
        <v>0</v>
      </c>
      <c r="M250" s="504">
        <v>10</v>
      </c>
      <c r="N250" s="505">
        <f>(J250+K250+L250+M250)</f>
        <v>20</v>
      </c>
      <c r="O250" s="506">
        <f>H250*N250</f>
        <v>32100</v>
      </c>
      <c r="P250" s="507" t="s">
        <v>1442</v>
      </c>
    </row>
    <row r="251" spans="1:16" ht="18.75" customHeight="1">
      <c r="A251" s="499">
        <v>247</v>
      </c>
      <c r="B251" s="514" t="s">
        <v>1718</v>
      </c>
      <c r="C251" s="499"/>
      <c r="D251" s="501">
        <v>1</v>
      </c>
      <c r="E251" s="502">
        <v>1</v>
      </c>
      <c r="F251" s="502">
        <v>0</v>
      </c>
      <c r="G251" s="502">
        <v>2</v>
      </c>
      <c r="H251" s="503">
        <v>4601</v>
      </c>
      <c r="I251" s="504">
        <v>0</v>
      </c>
      <c r="J251" s="504">
        <v>2</v>
      </c>
      <c r="K251" s="504">
        <v>0</v>
      </c>
      <c r="L251" s="504">
        <v>2</v>
      </c>
      <c r="M251" s="504">
        <v>0</v>
      </c>
      <c r="N251" s="505">
        <f>(J251+K251+L251+M251)</f>
        <v>4</v>
      </c>
      <c r="O251" s="506">
        <f>H251*N251</f>
        <v>18404</v>
      </c>
      <c r="P251" s="507" t="s">
        <v>1442</v>
      </c>
    </row>
    <row r="252" spans="1:16" ht="18.75" customHeight="1">
      <c r="A252" s="499">
        <v>248</v>
      </c>
      <c r="B252" s="500" t="s">
        <v>1719</v>
      </c>
      <c r="C252" s="499" t="s">
        <v>1720</v>
      </c>
      <c r="D252" s="501">
        <v>1</v>
      </c>
      <c r="E252" s="502">
        <v>12</v>
      </c>
      <c r="F252" s="502">
        <v>10</v>
      </c>
      <c r="G252" s="502">
        <v>0</v>
      </c>
      <c r="H252" s="503">
        <v>1100</v>
      </c>
      <c r="I252" s="504">
        <v>0</v>
      </c>
      <c r="J252" s="504">
        <v>20</v>
      </c>
      <c r="K252" s="504">
        <v>0</v>
      </c>
      <c r="L252" s="504">
        <v>0</v>
      </c>
      <c r="M252" s="504">
        <v>0</v>
      </c>
      <c r="N252" s="505">
        <f t="shared" si="6"/>
        <v>20</v>
      </c>
      <c r="O252" s="506">
        <f t="shared" si="7"/>
        <v>22000</v>
      </c>
      <c r="P252" s="507" t="s">
        <v>1442</v>
      </c>
    </row>
    <row r="253" spans="1:16" ht="18.75" customHeight="1">
      <c r="A253" s="499">
        <v>249</v>
      </c>
      <c r="B253" s="500" t="s">
        <v>1721</v>
      </c>
      <c r="C253" s="499" t="s">
        <v>1722</v>
      </c>
      <c r="D253" s="501">
        <v>1</v>
      </c>
      <c r="E253" s="502">
        <v>12</v>
      </c>
      <c r="F253" s="502">
        <v>10</v>
      </c>
      <c r="G253" s="502">
        <v>0</v>
      </c>
      <c r="H253" s="503">
        <v>800</v>
      </c>
      <c r="I253" s="504">
        <v>0</v>
      </c>
      <c r="J253" s="504">
        <v>20</v>
      </c>
      <c r="K253" s="504">
        <v>0</v>
      </c>
      <c r="L253" s="504">
        <v>0</v>
      </c>
      <c r="M253" s="504">
        <v>0</v>
      </c>
      <c r="N253" s="505">
        <f>(J253+K253+L253+M253)</f>
        <v>20</v>
      </c>
      <c r="O253" s="506">
        <f>H253*N253</f>
        <v>16000</v>
      </c>
      <c r="P253" s="507" t="s">
        <v>1442</v>
      </c>
    </row>
    <row r="254" spans="1:16" ht="18.75" customHeight="1">
      <c r="A254" s="499">
        <v>250</v>
      </c>
      <c r="B254" s="500" t="s">
        <v>1719</v>
      </c>
      <c r="C254" s="499" t="s">
        <v>1628</v>
      </c>
      <c r="D254" s="501">
        <v>1</v>
      </c>
      <c r="E254" s="502">
        <v>0</v>
      </c>
      <c r="F254" s="502">
        <v>2</v>
      </c>
      <c r="G254" s="502">
        <v>2</v>
      </c>
      <c r="H254" s="503">
        <v>550</v>
      </c>
      <c r="I254" s="504">
        <v>0</v>
      </c>
      <c r="J254" s="504">
        <v>10</v>
      </c>
      <c r="K254" s="504">
        <v>0</v>
      </c>
      <c r="L254" s="504">
        <v>0</v>
      </c>
      <c r="M254" s="504">
        <v>0</v>
      </c>
      <c r="N254" s="505">
        <f t="shared" si="6"/>
        <v>10</v>
      </c>
      <c r="O254" s="506">
        <f>H254*N254</f>
        <v>5500</v>
      </c>
      <c r="P254" s="507" t="s">
        <v>1442</v>
      </c>
    </row>
    <row r="255" spans="1:16" ht="18.75" customHeight="1">
      <c r="A255" s="499">
        <v>251</v>
      </c>
      <c r="B255" s="500" t="s">
        <v>1723</v>
      </c>
      <c r="C255" s="499" t="s">
        <v>1471</v>
      </c>
      <c r="D255" s="501">
        <v>1</v>
      </c>
      <c r="E255" s="502">
        <v>82</v>
      </c>
      <c r="F255" s="502">
        <v>120</v>
      </c>
      <c r="G255" s="502">
        <v>129</v>
      </c>
      <c r="H255" s="503">
        <v>278.2</v>
      </c>
      <c r="I255" s="504">
        <v>19</v>
      </c>
      <c r="J255" s="504">
        <v>30</v>
      </c>
      <c r="K255" s="504">
        <v>40</v>
      </c>
      <c r="L255" s="504">
        <v>20</v>
      </c>
      <c r="M255" s="504">
        <v>30</v>
      </c>
      <c r="N255" s="505">
        <f t="shared" si="6"/>
        <v>120</v>
      </c>
      <c r="O255" s="506">
        <f t="shared" ref="O255:O260" si="8">H255*N255</f>
        <v>33384</v>
      </c>
      <c r="P255" s="507" t="s">
        <v>1442</v>
      </c>
    </row>
    <row r="256" spans="1:16" ht="18.75" customHeight="1">
      <c r="A256" s="499">
        <v>252</v>
      </c>
      <c r="B256" s="500" t="s">
        <v>1724</v>
      </c>
      <c r="C256" s="499" t="s">
        <v>1471</v>
      </c>
      <c r="D256" s="501">
        <v>1</v>
      </c>
      <c r="E256" s="502">
        <v>33</v>
      </c>
      <c r="F256" s="502">
        <v>42</v>
      </c>
      <c r="G256" s="502">
        <v>41</v>
      </c>
      <c r="H256" s="503">
        <v>278.2</v>
      </c>
      <c r="I256" s="504">
        <v>33</v>
      </c>
      <c r="J256" s="504">
        <v>0</v>
      </c>
      <c r="K256" s="504">
        <v>20</v>
      </c>
      <c r="L256" s="504">
        <v>10</v>
      </c>
      <c r="M256" s="504">
        <v>10</v>
      </c>
      <c r="N256" s="505">
        <f t="shared" si="6"/>
        <v>40</v>
      </c>
      <c r="O256" s="506">
        <f t="shared" si="8"/>
        <v>11128</v>
      </c>
      <c r="P256" s="507" t="s">
        <v>1442</v>
      </c>
    </row>
    <row r="257" spans="1:16" ht="18.75" customHeight="1">
      <c r="A257" s="499">
        <v>253</v>
      </c>
      <c r="B257" s="500" t="s">
        <v>1725</v>
      </c>
      <c r="C257" s="499"/>
      <c r="D257" s="501">
        <v>36</v>
      </c>
      <c r="E257" s="502">
        <v>1</v>
      </c>
      <c r="F257" s="502">
        <v>4</v>
      </c>
      <c r="G257" s="502">
        <v>3</v>
      </c>
      <c r="H257" s="503">
        <v>5457</v>
      </c>
      <c r="I257" s="504">
        <v>0</v>
      </c>
      <c r="J257" s="504">
        <v>2</v>
      </c>
      <c r="K257" s="504">
        <v>0</v>
      </c>
      <c r="L257" s="504">
        <v>2</v>
      </c>
      <c r="M257" s="504">
        <v>0</v>
      </c>
      <c r="N257" s="505">
        <f t="shared" si="6"/>
        <v>4</v>
      </c>
      <c r="O257" s="506">
        <f t="shared" si="8"/>
        <v>21828</v>
      </c>
      <c r="P257" s="507" t="s">
        <v>1442</v>
      </c>
    </row>
    <row r="258" spans="1:16" ht="18.75" customHeight="1">
      <c r="A258" s="499">
        <v>254</v>
      </c>
      <c r="B258" s="500" t="s">
        <v>1726</v>
      </c>
      <c r="C258" s="499"/>
      <c r="D258" s="501">
        <v>36</v>
      </c>
      <c r="E258" s="502">
        <v>2</v>
      </c>
      <c r="F258" s="502">
        <v>0</v>
      </c>
      <c r="G258" s="502">
        <v>0</v>
      </c>
      <c r="H258" s="503">
        <v>5457</v>
      </c>
      <c r="I258" s="504">
        <v>0</v>
      </c>
      <c r="J258" s="504">
        <v>2</v>
      </c>
      <c r="K258" s="504">
        <v>0</v>
      </c>
      <c r="L258" s="504">
        <v>0</v>
      </c>
      <c r="M258" s="504">
        <v>0</v>
      </c>
      <c r="N258" s="505">
        <f t="shared" si="6"/>
        <v>2</v>
      </c>
      <c r="O258" s="506">
        <f t="shared" si="8"/>
        <v>10914</v>
      </c>
      <c r="P258" s="507" t="s">
        <v>1442</v>
      </c>
    </row>
    <row r="259" spans="1:16" ht="18.75" customHeight="1">
      <c r="A259" s="499">
        <v>255</v>
      </c>
      <c r="B259" s="500" t="s">
        <v>1727</v>
      </c>
      <c r="C259" s="499"/>
      <c r="D259" s="501">
        <v>36</v>
      </c>
      <c r="E259" s="502">
        <v>1</v>
      </c>
      <c r="F259" s="502">
        <v>3</v>
      </c>
      <c r="G259" s="502">
        <v>2</v>
      </c>
      <c r="H259" s="503">
        <v>5457</v>
      </c>
      <c r="I259" s="504">
        <v>0</v>
      </c>
      <c r="J259" s="504">
        <v>2</v>
      </c>
      <c r="K259" s="504">
        <v>0</v>
      </c>
      <c r="L259" s="504">
        <v>2</v>
      </c>
      <c r="M259" s="504">
        <v>0</v>
      </c>
      <c r="N259" s="505">
        <f t="shared" si="6"/>
        <v>4</v>
      </c>
      <c r="O259" s="506">
        <f t="shared" si="8"/>
        <v>21828</v>
      </c>
      <c r="P259" s="507" t="s">
        <v>1442</v>
      </c>
    </row>
    <row r="260" spans="1:16" ht="18.75" customHeight="1">
      <c r="A260" s="499">
        <v>256</v>
      </c>
      <c r="B260" s="500" t="s">
        <v>1728</v>
      </c>
      <c r="C260" s="499"/>
      <c r="D260" s="501">
        <v>36</v>
      </c>
      <c r="E260" s="502">
        <v>110</v>
      </c>
      <c r="F260" s="502">
        <v>188</v>
      </c>
      <c r="G260" s="502">
        <v>247</v>
      </c>
      <c r="H260" s="503">
        <v>138.21</v>
      </c>
      <c r="I260" s="504">
        <v>7</v>
      </c>
      <c r="J260" s="504">
        <v>50</v>
      </c>
      <c r="K260" s="504">
        <v>30</v>
      </c>
      <c r="L260" s="504">
        <v>50</v>
      </c>
      <c r="M260" s="504">
        <v>70</v>
      </c>
      <c r="N260" s="505">
        <f t="shared" si="6"/>
        <v>200</v>
      </c>
      <c r="O260" s="506">
        <f t="shared" si="8"/>
        <v>27642</v>
      </c>
      <c r="P260" s="507" t="s">
        <v>1442</v>
      </c>
    </row>
    <row r="261" spans="1:16" ht="18.75" customHeight="1">
      <c r="A261" s="499">
        <v>257</v>
      </c>
      <c r="B261" s="500" t="s">
        <v>1729</v>
      </c>
      <c r="C261" s="499" t="s">
        <v>1471</v>
      </c>
      <c r="D261" s="501">
        <v>1</v>
      </c>
      <c r="E261" s="502">
        <v>35</v>
      </c>
      <c r="F261" s="502">
        <v>77</v>
      </c>
      <c r="G261" s="502">
        <v>4</v>
      </c>
      <c r="H261" s="503">
        <v>40</v>
      </c>
      <c r="I261" s="504">
        <v>84</v>
      </c>
      <c r="J261" s="504">
        <v>50</v>
      </c>
      <c r="K261" s="504">
        <v>20</v>
      </c>
      <c r="L261" s="504">
        <v>0</v>
      </c>
      <c r="M261" s="504">
        <v>0</v>
      </c>
      <c r="N261" s="505">
        <f t="shared" si="6"/>
        <v>70</v>
      </c>
      <c r="O261" s="506">
        <f t="shared" si="7"/>
        <v>2800</v>
      </c>
      <c r="P261" s="507" t="s">
        <v>1442</v>
      </c>
    </row>
    <row r="262" spans="1:16" ht="18.75" customHeight="1">
      <c r="A262" s="499">
        <v>258</v>
      </c>
      <c r="B262" s="500" t="s">
        <v>1730</v>
      </c>
      <c r="C262" s="499" t="s">
        <v>1471</v>
      </c>
      <c r="D262" s="501">
        <v>1</v>
      </c>
      <c r="E262" s="502">
        <v>122</v>
      </c>
      <c r="F262" s="502">
        <v>209</v>
      </c>
      <c r="G262" s="502">
        <v>105</v>
      </c>
      <c r="H262" s="503">
        <v>36.29</v>
      </c>
      <c r="I262" s="504">
        <v>129</v>
      </c>
      <c r="J262" s="504">
        <v>50</v>
      </c>
      <c r="K262" s="504">
        <v>0</v>
      </c>
      <c r="L262" s="504">
        <v>100</v>
      </c>
      <c r="M262" s="504">
        <v>50</v>
      </c>
      <c r="N262" s="505">
        <f t="shared" si="6"/>
        <v>200</v>
      </c>
      <c r="O262" s="506">
        <f t="shared" si="7"/>
        <v>7258</v>
      </c>
      <c r="P262" s="507" t="s">
        <v>1442</v>
      </c>
    </row>
    <row r="263" spans="1:16" ht="18.75" customHeight="1">
      <c r="A263" s="499">
        <v>259</v>
      </c>
      <c r="B263" s="500" t="s">
        <v>1731</v>
      </c>
      <c r="C263" s="499" t="s">
        <v>1471</v>
      </c>
      <c r="D263" s="501">
        <v>1</v>
      </c>
      <c r="E263" s="502">
        <v>0</v>
      </c>
      <c r="F263" s="502">
        <v>3</v>
      </c>
      <c r="G263" s="502">
        <v>17</v>
      </c>
      <c r="H263" s="503">
        <v>1231.18</v>
      </c>
      <c r="I263" s="504">
        <v>0</v>
      </c>
      <c r="J263" s="504">
        <v>5</v>
      </c>
      <c r="K263" s="504">
        <v>0</v>
      </c>
      <c r="L263" s="504">
        <v>0</v>
      </c>
      <c r="M263" s="504">
        <v>0</v>
      </c>
      <c r="N263" s="505">
        <f t="shared" si="6"/>
        <v>5</v>
      </c>
      <c r="O263" s="506">
        <f t="shared" si="7"/>
        <v>6155.9000000000005</v>
      </c>
      <c r="P263" s="507" t="s">
        <v>1442</v>
      </c>
    </row>
    <row r="264" spans="1:16" ht="18.75" customHeight="1">
      <c r="A264" s="499">
        <v>260</v>
      </c>
      <c r="B264" s="500" t="s">
        <v>1732</v>
      </c>
      <c r="C264" s="499" t="s">
        <v>1471</v>
      </c>
      <c r="D264" s="501">
        <v>1</v>
      </c>
      <c r="E264" s="502">
        <v>24</v>
      </c>
      <c r="F264" s="502">
        <v>2</v>
      </c>
      <c r="G264" s="502">
        <v>16</v>
      </c>
      <c r="H264" s="503">
        <v>970</v>
      </c>
      <c r="I264" s="504">
        <v>0</v>
      </c>
      <c r="J264" s="504">
        <v>5</v>
      </c>
      <c r="K264" s="504">
        <v>0</v>
      </c>
      <c r="L264" s="504">
        <v>0</v>
      </c>
      <c r="M264" s="504">
        <v>0</v>
      </c>
      <c r="N264" s="505">
        <f t="shared" si="6"/>
        <v>5</v>
      </c>
      <c r="O264" s="506">
        <f t="shared" si="7"/>
        <v>4850</v>
      </c>
      <c r="P264" s="507" t="s">
        <v>1442</v>
      </c>
    </row>
    <row r="265" spans="1:16" ht="18.75" customHeight="1">
      <c r="A265" s="499">
        <v>261</v>
      </c>
      <c r="B265" s="500" t="s">
        <v>1733</v>
      </c>
      <c r="C265" s="508" t="s">
        <v>1734</v>
      </c>
      <c r="D265" s="501">
        <v>1</v>
      </c>
      <c r="E265" s="502">
        <v>125</v>
      </c>
      <c r="F265" s="502">
        <v>25</v>
      </c>
      <c r="G265" s="502">
        <v>56</v>
      </c>
      <c r="H265" s="503">
        <v>8</v>
      </c>
      <c r="I265" s="504">
        <v>27</v>
      </c>
      <c r="J265" s="504">
        <v>10</v>
      </c>
      <c r="K265" s="504">
        <v>10</v>
      </c>
      <c r="L265" s="504">
        <v>20</v>
      </c>
      <c r="M265" s="504">
        <v>10</v>
      </c>
      <c r="N265" s="505">
        <f t="shared" si="6"/>
        <v>50</v>
      </c>
      <c r="O265" s="506">
        <f t="shared" si="7"/>
        <v>400</v>
      </c>
      <c r="P265" s="507" t="s">
        <v>1442</v>
      </c>
    </row>
    <row r="266" spans="1:16" ht="18.75" customHeight="1">
      <c r="A266" s="499">
        <v>262</v>
      </c>
      <c r="B266" s="500" t="s">
        <v>1735</v>
      </c>
      <c r="C266" s="508" t="s">
        <v>1734</v>
      </c>
      <c r="D266" s="501">
        <v>1</v>
      </c>
      <c r="E266" s="502">
        <v>9</v>
      </c>
      <c r="F266" s="502">
        <v>102</v>
      </c>
      <c r="G266" s="502">
        <v>154</v>
      </c>
      <c r="H266" s="503">
        <v>8.4700000000000006</v>
      </c>
      <c r="I266" s="504">
        <v>132</v>
      </c>
      <c r="J266" s="504">
        <v>0</v>
      </c>
      <c r="K266" s="504">
        <v>50</v>
      </c>
      <c r="L266" s="504">
        <v>50</v>
      </c>
      <c r="M266" s="504">
        <v>0</v>
      </c>
      <c r="N266" s="505">
        <f t="shared" si="6"/>
        <v>100</v>
      </c>
      <c r="O266" s="506">
        <f t="shared" si="7"/>
        <v>847.00000000000011</v>
      </c>
      <c r="P266" s="507" t="s">
        <v>1442</v>
      </c>
    </row>
    <row r="267" spans="1:16" ht="18.75" customHeight="1">
      <c r="A267" s="499">
        <v>263</v>
      </c>
      <c r="B267" s="500" t="s">
        <v>1736</v>
      </c>
      <c r="C267" s="508" t="s">
        <v>1734</v>
      </c>
      <c r="D267" s="501">
        <v>1</v>
      </c>
      <c r="E267" s="502">
        <v>324</v>
      </c>
      <c r="F267" s="502">
        <v>169</v>
      </c>
      <c r="G267" s="502">
        <v>432</v>
      </c>
      <c r="H267" s="503">
        <v>8.15</v>
      </c>
      <c r="I267" s="504">
        <v>100</v>
      </c>
      <c r="J267" s="504">
        <v>100</v>
      </c>
      <c r="K267" s="504">
        <v>100</v>
      </c>
      <c r="L267" s="504">
        <v>100</v>
      </c>
      <c r="M267" s="504">
        <v>100</v>
      </c>
      <c r="N267" s="505">
        <f t="shared" si="6"/>
        <v>400</v>
      </c>
      <c r="O267" s="506">
        <f t="shared" si="7"/>
        <v>3260</v>
      </c>
      <c r="P267" s="507" t="s">
        <v>1442</v>
      </c>
    </row>
    <row r="268" spans="1:16" ht="18.75" customHeight="1">
      <c r="A268" s="499">
        <v>264</v>
      </c>
      <c r="B268" s="500" t="s">
        <v>1737</v>
      </c>
      <c r="C268" s="508" t="s">
        <v>1734</v>
      </c>
      <c r="D268" s="501">
        <v>1</v>
      </c>
      <c r="E268" s="502">
        <v>1395</v>
      </c>
      <c r="F268" s="502">
        <v>1562</v>
      </c>
      <c r="G268" s="502">
        <v>1534</v>
      </c>
      <c r="H268" s="503">
        <v>8</v>
      </c>
      <c r="I268" s="504">
        <v>100</v>
      </c>
      <c r="J268" s="504">
        <v>300</v>
      </c>
      <c r="K268" s="504">
        <v>350</v>
      </c>
      <c r="L268" s="504">
        <v>400</v>
      </c>
      <c r="M268" s="504">
        <v>450</v>
      </c>
      <c r="N268" s="505">
        <f t="shared" ref="N268:N357" si="9">(J268+K268+L268+M268)</f>
        <v>1500</v>
      </c>
      <c r="O268" s="506">
        <f t="shared" ref="O268:O357" si="10">H268*N268</f>
        <v>12000</v>
      </c>
      <c r="P268" s="507" t="s">
        <v>1442</v>
      </c>
    </row>
    <row r="269" spans="1:16" ht="18.75" customHeight="1">
      <c r="A269" s="499">
        <v>265</v>
      </c>
      <c r="B269" s="500" t="s">
        <v>1738</v>
      </c>
      <c r="C269" s="508" t="s">
        <v>1734</v>
      </c>
      <c r="D269" s="501">
        <v>1</v>
      </c>
      <c r="E269" s="502">
        <v>153</v>
      </c>
      <c r="F269" s="502">
        <v>235</v>
      </c>
      <c r="G269" s="502">
        <v>261</v>
      </c>
      <c r="H269" s="503">
        <v>8</v>
      </c>
      <c r="I269" s="504">
        <v>204</v>
      </c>
      <c r="J269" s="504">
        <v>50</v>
      </c>
      <c r="K269" s="504">
        <v>50</v>
      </c>
      <c r="L269" s="504">
        <v>50</v>
      </c>
      <c r="M269" s="504">
        <v>100</v>
      </c>
      <c r="N269" s="505">
        <f t="shared" si="9"/>
        <v>250</v>
      </c>
      <c r="O269" s="506">
        <f t="shared" si="10"/>
        <v>2000</v>
      </c>
      <c r="P269" s="507" t="s">
        <v>1442</v>
      </c>
    </row>
    <row r="270" spans="1:16" ht="18.75" customHeight="1">
      <c r="A270" s="499">
        <v>266</v>
      </c>
      <c r="B270" s="500" t="s">
        <v>1739</v>
      </c>
      <c r="C270" s="508" t="s">
        <v>1740</v>
      </c>
      <c r="D270" s="501">
        <v>1</v>
      </c>
      <c r="E270" s="502">
        <v>31</v>
      </c>
      <c r="F270" s="502">
        <v>92</v>
      </c>
      <c r="G270" s="502">
        <v>100</v>
      </c>
      <c r="H270" s="503">
        <v>8</v>
      </c>
      <c r="I270" s="504">
        <v>30</v>
      </c>
      <c r="J270" s="504">
        <v>20</v>
      </c>
      <c r="K270" s="504">
        <v>50</v>
      </c>
      <c r="L270" s="504">
        <v>20</v>
      </c>
      <c r="M270" s="504">
        <v>30</v>
      </c>
      <c r="N270" s="505">
        <f t="shared" si="9"/>
        <v>120</v>
      </c>
      <c r="O270" s="506">
        <f t="shared" si="10"/>
        <v>960</v>
      </c>
      <c r="P270" s="507" t="s">
        <v>1442</v>
      </c>
    </row>
    <row r="271" spans="1:16" ht="18.75" customHeight="1">
      <c r="A271" s="499">
        <v>267</v>
      </c>
      <c r="B271" s="500" t="s">
        <v>1741</v>
      </c>
      <c r="C271" s="508" t="s">
        <v>1742</v>
      </c>
      <c r="D271" s="501">
        <v>1</v>
      </c>
      <c r="E271" s="502">
        <v>5</v>
      </c>
      <c r="F271" s="502">
        <v>105</v>
      </c>
      <c r="G271" s="502">
        <v>1465</v>
      </c>
      <c r="H271" s="503">
        <v>8</v>
      </c>
      <c r="I271" s="504">
        <v>348</v>
      </c>
      <c r="J271" s="504">
        <v>200</v>
      </c>
      <c r="K271" s="504">
        <v>400</v>
      </c>
      <c r="L271" s="504">
        <v>400</v>
      </c>
      <c r="M271" s="504">
        <v>400</v>
      </c>
      <c r="N271" s="505">
        <f>(J271+K271+L271+M271)</f>
        <v>1400</v>
      </c>
      <c r="O271" s="506">
        <f>H271*N271</f>
        <v>11200</v>
      </c>
      <c r="P271" s="507" t="s">
        <v>1442</v>
      </c>
    </row>
    <row r="272" spans="1:16" ht="18.75" customHeight="1">
      <c r="A272" s="499">
        <v>268</v>
      </c>
      <c r="B272" s="500" t="s">
        <v>1741</v>
      </c>
      <c r="C272" s="508" t="s">
        <v>1740</v>
      </c>
      <c r="D272" s="501">
        <v>1</v>
      </c>
      <c r="E272" s="502">
        <v>978</v>
      </c>
      <c r="F272" s="502">
        <v>1335</v>
      </c>
      <c r="G272" s="502">
        <v>170</v>
      </c>
      <c r="H272" s="503">
        <v>8</v>
      </c>
      <c r="I272" s="504">
        <v>50</v>
      </c>
      <c r="J272" s="504">
        <v>100</v>
      </c>
      <c r="K272" s="504">
        <v>0</v>
      </c>
      <c r="L272" s="504">
        <v>300</v>
      </c>
      <c r="M272" s="504">
        <v>0</v>
      </c>
      <c r="N272" s="505">
        <f>(J272+K272+L272+M272)</f>
        <v>400</v>
      </c>
      <c r="O272" s="506">
        <f>H272*N272</f>
        <v>3200</v>
      </c>
      <c r="P272" s="507" t="s">
        <v>1442</v>
      </c>
    </row>
    <row r="273" spans="1:16" ht="18.75" customHeight="1">
      <c r="A273" s="499">
        <v>269</v>
      </c>
      <c r="B273" s="500" t="s">
        <v>1743</v>
      </c>
      <c r="C273" s="499"/>
      <c r="D273" s="501">
        <v>1</v>
      </c>
      <c r="E273" s="502">
        <v>0</v>
      </c>
      <c r="F273" s="502">
        <v>0</v>
      </c>
      <c r="G273" s="502">
        <v>3</v>
      </c>
      <c r="H273" s="503">
        <v>100</v>
      </c>
      <c r="I273" s="504">
        <v>7</v>
      </c>
      <c r="J273" s="504">
        <v>0</v>
      </c>
      <c r="K273" s="504">
        <v>0</v>
      </c>
      <c r="L273" s="504">
        <v>10</v>
      </c>
      <c r="M273" s="504">
        <v>10</v>
      </c>
      <c r="N273" s="505">
        <f>(J273+K273+L273+M273)</f>
        <v>20</v>
      </c>
      <c r="O273" s="506">
        <f>H273*N273</f>
        <v>2000</v>
      </c>
      <c r="P273" s="507" t="s">
        <v>1442</v>
      </c>
    </row>
    <row r="274" spans="1:16" ht="18.75" customHeight="1">
      <c r="A274" s="499">
        <v>270</v>
      </c>
      <c r="B274" s="500" t="s">
        <v>1744</v>
      </c>
      <c r="C274" s="499" t="s">
        <v>1471</v>
      </c>
      <c r="D274" s="501">
        <v>1</v>
      </c>
      <c r="E274" s="502">
        <v>0</v>
      </c>
      <c r="F274" s="502">
        <v>100</v>
      </c>
      <c r="G274" s="502">
        <v>100</v>
      </c>
      <c r="H274" s="503">
        <v>25</v>
      </c>
      <c r="I274" s="504">
        <v>0</v>
      </c>
      <c r="J274" s="504">
        <v>50</v>
      </c>
      <c r="K274" s="504">
        <v>50</v>
      </c>
      <c r="L274" s="504">
        <v>0</v>
      </c>
      <c r="M274" s="504">
        <v>0</v>
      </c>
      <c r="N274" s="505">
        <f t="shared" si="9"/>
        <v>100</v>
      </c>
      <c r="O274" s="506">
        <f t="shared" si="10"/>
        <v>2500</v>
      </c>
      <c r="P274" s="507" t="s">
        <v>1442</v>
      </c>
    </row>
    <row r="275" spans="1:16" ht="18.75" customHeight="1">
      <c r="A275" s="499">
        <v>271</v>
      </c>
      <c r="B275" s="500" t="s">
        <v>1745</v>
      </c>
      <c r="C275" s="499" t="s">
        <v>1471</v>
      </c>
      <c r="D275" s="501">
        <v>1</v>
      </c>
      <c r="E275" s="502">
        <v>290</v>
      </c>
      <c r="F275" s="502">
        <v>369</v>
      </c>
      <c r="G275" s="502">
        <v>607</v>
      </c>
      <c r="H275" s="503">
        <v>106.14</v>
      </c>
      <c r="I275" s="504">
        <v>42</v>
      </c>
      <c r="J275" s="504">
        <v>200</v>
      </c>
      <c r="K275" s="504">
        <v>100</v>
      </c>
      <c r="L275" s="504">
        <v>200</v>
      </c>
      <c r="M275" s="504">
        <v>50</v>
      </c>
      <c r="N275" s="505">
        <f t="shared" si="9"/>
        <v>550</v>
      </c>
      <c r="O275" s="506">
        <f t="shared" si="10"/>
        <v>58377</v>
      </c>
      <c r="P275" s="507" t="s">
        <v>1442</v>
      </c>
    </row>
    <row r="276" spans="1:16" ht="18.75" customHeight="1">
      <c r="A276" s="499">
        <v>272</v>
      </c>
      <c r="B276" s="500" t="s">
        <v>1746</v>
      </c>
      <c r="C276" s="508" t="s">
        <v>1747</v>
      </c>
      <c r="D276" s="501">
        <v>12</v>
      </c>
      <c r="E276" s="502">
        <v>31</v>
      </c>
      <c r="F276" s="502">
        <v>45</v>
      </c>
      <c r="G276" s="502">
        <v>38</v>
      </c>
      <c r="H276" s="503">
        <v>438.7</v>
      </c>
      <c r="I276" s="504">
        <v>17</v>
      </c>
      <c r="J276" s="504">
        <v>0</v>
      </c>
      <c r="K276" s="504">
        <v>10</v>
      </c>
      <c r="L276" s="504">
        <v>10</v>
      </c>
      <c r="M276" s="504">
        <v>0</v>
      </c>
      <c r="N276" s="505">
        <f t="shared" si="9"/>
        <v>20</v>
      </c>
      <c r="O276" s="506">
        <f t="shared" si="10"/>
        <v>8774</v>
      </c>
      <c r="P276" s="507" t="s">
        <v>1442</v>
      </c>
    </row>
    <row r="277" spans="1:16" ht="18.75" customHeight="1">
      <c r="A277" s="499">
        <v>273</v>
      </c>
      <c r="B277" s="500" t="s">
        <v>1746</v>
      </c>
      <c r="C277" s="508" t="s">
        <v>1748</v>
      </c>
      <c r="D277" s="501">
        <v>12</v>
      </c>
      <c r="E277" s="502">
        <v>31</v>
      </c>
      <c r="F277" s="502">
        <v>45</v>
      </c>
      <c r="G277" s="502">
        <v>38</v>
      </c>
      <c r="H277" s="503">
        <v>438.7</v>
      </c>
      <c r="I277" s="504">
        <v>17</v>
      </c>
      <c r="J277" s="504">
        <v>10</v>
      </c>
      <c r="K277" s="504">
        <v>0</v>
      </c>
      <c r="L277" s="504">
        <v>0</v>
      </c>
      <c r="M277" s="504">
        <v>10</v>
      </c>
      <c r="N277" s="505">
        <f>(J277+K277+L277+M277)</f>
        <v>20</v>
      </c>
      <c r="O277" s="506">
        <f>H277*N277</f>
        <v>8774</v>
      </c>
      <c r="P277" s="507" t="s">
        <v>1442</v>
      </c>
    </row>
    <row r="278" spans="1:16" ht="18.75" customHeight="1">
      <c r="A278" s="499">
        <v>274</v>
      </c>
      <c r="B278" s="500" t="s">
        <v>1749</v>
      </c>
      <c r="C278" s="508" t="s">
        <v>1750</v>
      </c>
      <c r="D278" s="501">
        <v>12</v>
      </c>
      <c r="E278" s="502">
        <v>137</v>
      </c>
      <c r="F278" s="502">
        <v>127</v>
      </c>
      <c r="G278" s="502">
        <v>143</v>
      </c>
      <c r="H278" s="503">
        <v>428</v>
      </c>
      <c r="I278" s="504">
        <v>32</v>
      </c>
      <c r="J278" s="504">
        <v>30</v>
      </c>
      <c r="K278" s="504">
        <v>30</v>
      </c>
      <c r="L278" s="504">
        <v>40</v>
      </c>
      <c r="M278" s="504">
        <v>30</v>
      </c>
      <c r="N278" s="505">
        <f t="shared" si="9"/>
        <v>130</v>
      </c>
      <c r="O278" s="506">
        <f t="shared" si="10"/>
        <v>55640</v>
      </c>
      <c r="P278" s="507" t="s">
        <v>1442</v>
      </c>
    </row>
    <row r="279" spans="1:16" ht="18.75" customHeight="1">
      <c r="A279" s="499">
        <v>275</v>
      </c>
      <c r="B279" s="500" t="s">
        <v>1751</v>
      </c>
      <c r="C279" s="508" t="s">
        <v>1750</v>
      </c>
      <c r="D279" s="501">
        <v>12</v>
      </c>
      <c r="E279" s="502">
        <v>122</v>
      </c>
      <c r="F279" s="502">
        <v>85</v>
      </c>
      <c r="G279" s="502">
        <v>94</v>
      </c>
      <c r="H279" s="503">
        <v>438.7</v>
      </c>
      <c r="I279" s="504">
        <v>30</v>
      </c>
      <c r="J279" s="504">
        <v>10</v>
      </c>
      <c r="K279" s="504">
        <v>30</v>
      </c>
      <c r="L279" s="504">
        <v>30</v>
      </c>
      <c r="M279" s="504">
        <v>20</v>
      </c>
      <c r="N279" s="505">
        <f t="shared" si="9"/>
        <v>90</v>
      </c>
      <c r="O279" s="506">
        <f t="shared" si="10"/>
        <v>39483</v>
      </c>
      <c r="P279" s="507" t="s">
        <v>1442</v>
      </c>
    </row>
    <row r="280" spans="1:16" ht="18.75" customHeight="1">
      <c r="A280" s="499">
        <v>276</v>
      </c>
      <c r="B280" s="500" t="s">
        <v>1752</v>
      </c>
      <c r="C280" s="508" t="s">
        <v>1753</v>
      </c>
      <c r="D280" s="501">
        <v>12</v>
      </c>
      <c r="E280" s="502">
        <v>14</v>
      </c>
      <c r="F280" s="502">
        <v>16</v>
      </c>
      <c r="G280" s="502">
        <v>17</v>
      </c>
      <c r="H280" s="503">
        <v>535</v>
      </c>
      <c r="I280" s="504">
        <v>7</v>
      </c>
      <c r="J280" s="504">
        <v>0</v>
      </c>
      <c r="K280" s="504">
        <v>10</v>
      </c>
      <c r="L280" s="504">
        <v>0</v>
      </c>
      <c r="M280" s="504">
        <v>5</v>
      </c>
      <c r="N280" s="505">
        <f>(J280+K280+L280+M280)</f>
        <v>15</v>
      </c>
      <c r="O280" s="506">
        <f>H280*N280</f>
        <v>8025</v>
      </c>
      <c r="P280" s="507" t="s">
        <v>1442</v>
      </c>
    </row>
    <row r="281" spans="1:16" ht="18.75" customHeight="1">
      <c r="A281" s="499">
        <v>277</v>
      </c>
      <c r="B281" s="500" t="s">
        <v>1754</v>
      </c>
      <c r="C281" s="508" t="s">
        <v>1753</v>
      </c>
      <c r="D281" s="501">
        <v>12</v>
      </c>
      <c r="E281" s="502">
        <v>0</v>
      </c>
      <c r="F281" s="502">
        <v>2</v>
      </c>
      <c r="G281" s="502">
        <v>6</v>
      </c>
      <c r="H281" s="503">
        <v>606.33000000000004</v>
      </c>
      <c r="I281" s="504">
        <v>8</v>
      </c>
      <c r="J281" s="504">
        <v>5</v>
      </c>
      <c r="K281" s="504">
        <v>0</v>
      </c>
      <c r="L281" s="504">
        <v>0</v>
      </c>
      <c r="M281" s="504">
        <v>0</v>
      </c>
      <c r="N281" s="505">
        <f>(J281+K281+L281+M281)</f>
        <v>5</v>
      </c>
      <c r="O281" s="506">
        <f t="shared" si="10"/>
        <v>3031.65</v>
      </c>
      <c r="P281" s="507" t="s">
        <v>1442</v>
      </c>
    </row>
    <row r="282" spans="1:16" ht="18.75" customHeight="1">
      <c r="A282" s="499">
        <v>278</v>
      </c>
      <c r="B282" s="500" t="s">
        <v>1755</v>
      </c>
      <c r="C282" s="499" t="s">
        <v>1756</v>
      </c>
      <c r="D282" s="501">
        <v>1</v>
      </c>
      <c r="E282" s="502">
        <v>300</v>
      </c>
      <c r="F282" s="502">
        <v>200</v>
      </c>
      <c r="G282" s="502">
        <v>100</v>
      </c>
      <c r="H282" s="503">
        <v>10.7</v>
      </c>
      <c r="I282" s="504">
        <v>0</v>
      </c>
      <c r="J282" s="504">
        <v>50</v>
      </c>
      <c r="K282" s="504">
        <v>0</v>
      </c>
      <c r="L282" s="504">
        <v>50</v>
      </c>
      <c r="M282" s="504">
        <v>50</v>
      </c>
      <c r="N282" s="505">
        <f>(J282+K282+L282+M282)</f>
        <v>150</v>
      </c>
      <c r="O282" s="506">
        <f>H282*N282</f>
        <v>1605</v>
      </c>
      <c r="P282" s="507" t="s">
        <v>1442</v>
      </c>
    </row>
    <row r="283" spans="1:16" ht="18.75" customHeight="1">
      <c r="A283" s="499">
        <v>279</v>
      </c>
      <c r="B283" s="500" t="s">
        <v>1755</v>
      </c>
      <c r="C283" s="499" t="s">
        <v>1757</v>
      </c>
      <c r="D283" s="501">
        <v>1</v>
      </c>
      <c r="E283" s="502">
        <v>1781</v>
      </c>
      <c r="F283" s="502">
        <v>1800</v>
      </c>
      <c r="G283" s="502">
        <v>2400</v>
      </c>
      <c r="H283" s="503">
        <v>9</v>
      </c>
      <c r="I283" s="504">
        <v>300</v>
      </c>
      <c r="J283" s="504">
        <v>500</v>
      </c>
      <c r="K283" s="504">
        <v>600</v>
      </c>
      <c r="L283" s="504">
        <v>600</v>
      </c>
      <c r="M283" s="504">
        <v>500</v>
      </c>
      <c r="N283" s="505">
        <f>(J283+K283+L283+M283)</f>
        <v>2200</v>
      </c>
      <c r="O283" s="506">
        <f>H283*N283</f>
        <v>19800</v>
      </c>
      <c r="P283" s="507" t="s">
        <v>1442</v>
      </c>
    </row>
    <row r="284" spans="1:16" ht="18.75" customHeight="1">
      <c r="A284" s="499">
        <v>280</v>
      </c>
      <c r="B284" s="514" t="s">
        <v>1758</v>
      </c>
      <c r="C284" s="499" t="s">
        <v>1759</v>
      </c>
      <c r="D284" s="501">
        <v>1</v>
      </c>
      <c r="E284" s="502">
        <v>50</v>
      </c>
      <c r="F284" s="502">
        <v>200</v>
      </c>
      <c r="G284" s="502">
        <v>200</v>
      </c>
      <c r="H284" s="516">
        <v>10.7</v>
      </c>
      <c r="I284" s="504">
        <v>0</v>
      </c>
      <c r="J284" s="504">
        <v>50</v>
      </c>
      <c r="K284" s="504">
        <v>50</v>
      </c>
      <c r="L284" s="504">
        <v>50</v>
      </c>
      <c r="M284" s="504">
        <v>50</v>
      </c>
      <c r="N284" s="505">
        <f t="shared" si="9"/>
        <v>200</v>
      </c>
      <c r="O284" s="506">
        <f t="shared" si="10"/>
        <v>2140</v>
      </c>
      <c r="P284" s="507" t="s">
        <v>1442</v>
      </c>
    </row>
    <row r="285" spans="1:16" ht="18.75" customHeight="1">
      <c r="A285" s="499">
        <v>281</v>
      </c>
      <c r="B285" s="500" t="s">
        <v>1760</v>
      </c>
      <c r="C285" s="499" t="s">
        <v>1757</v>
      </c>
      <c r="D285" s="501">
        <v>1</v>
      </c>
      <c r="E285" s="502">
        <v>1500</v>
      </c>
      <c r="F285" s="502">
        <v>2000</v>
      </c>
      <c r="G285" s="502">
        <v>2700</v>
      </c>
      <c r="H285" s="503">
        <v>35.11</v>
      </c>
      <c r="I285" s="504">
        <v>100</v>
      </c>
      <c r="J285" s="504">
        <v>600</v>
      </c>
      <c r="K285" s="504">
        <v>500</v>
      </c>
      <c r="L285" s="504">
        <v>700</v>
      </c>
      <c r="M285" s="504">
        <v>500</v>
      </c>
      <c r="N285" s="505">
        <f t="shared" si="9"/>
        <v>2300</v>
      </c>
      <c r="O285" s="506">
        <f t="shared" si="10"/>
        <v>80753</v>
      </c>
      <c r="P285" s="507" t="s">
        <v>1442</v>
      </c>
    </row>
    <row r="286" spans="1:16" ht="18.75" customHeight="1">
      <c r="A286" s="499">
        <v>282</v>
      </c>
      <c r="B286" s="500" t="s">
        <v>1761</v>
      </c>
      <c r="C286" s="499" t="s">
        <v>1756</v>
      </c>
      <c r="D286" s="501">
        <v>1</v>
      </c>
      <c r="E286" s="502">
        <v>100</v>
      </c>
      <c r="F286" s="502">
        <v>100</v>
      </c>
      <c r="G286" s="502">
        <v>300</v>
      </c>
      <c r="H286" s="503">
        <v>35</v>
      </c>
      <c r="I286" s="504">
        <v>100</v>
      </c>
      <c r="J286" s="504">
        <v>100</v>
      </c>
      <c r="K286" s="504">
        <v>50</v>
      </c>
      <c r="L286" s="504">
        <v>50</v>
      </c>
      <c r="M286" s="504">
        <v>50</v>
      </c>
      <c r="N286" s="505">
        <f t="shared" si="9"/>
        <v>250</v>
      </c>
      <c r="O286" s="506">
        <f t="shared" si="10"/>
        <v>8750</v>
      </c>
      <c r="P286" s="507" t="s">
        <v>1442</v>
      </c>
    </row>
    <row r="287" spans="1:16" ht="18.75" customHeight="1">
      <c r="A287" s="499">
        <v>283</v>
      </c>
      <c r="B287" s="500" t="s">
        <v>1762</v>
      </c>
      <c r="C287" s="499"/>
      <c r="D287" s="501">
        <v>1</v>
      </c>
      <c r="E287" s="502">
        <v>0</v>
      </c>
      <c r="F287" s="502">
        <v>1</v>
      </c>
      <c r="G287" s="502">
        <v>1</v>
      </c>
      <c r="H287" s="503">
        <v>950</v>
      </c>
      <c r="I287" s="504">
        <v>0</v>
      </c>
      <c r="J287" s="504">
        <v>2</v>
      </c>
      <c r="K287" s="504">
        <v>0</v>
      </c>
      <c r="L287" s="504">
        <v>0</v>
      </c>
      <c r="M287" s="504">
        <v>0</v>
      </c>
      <c r="N287" s="505">
        <f>(J287+K287+L287+M287)</f>
        <v>2</v>
      </c>
      <c r="O287" s="506">
        <f>H287*N287</f>
        <v>1900</v>
      </c>
      <c r="P287" s="507" t="s">
        <v>1442</v>
      </c>
    </row>
    <row r="288" spans="1:16" ht="18.75" customHeight="1">
      <c r="A288" s="499">
        <v>284</v>
      </c>
      <c r="B288" s="500" t="s">
        <v>1763</v>
      </c>
      <c r="C288" s="499"/>
      <c r="D288" s="501">
        <v>100</v>
      </c>
      <c r="E288" s="502">
        <v>64</v>
      </c>
      <c r="F288" s="502">
        <v>104</v>
      </c>
      <c r="G288" s="502">
        <v>114</v>
      </c>
      <c r="H288" s="503">
        <v>941.6</v>
      </c>
      <c r="I288" s="504">
        <v>1</v>
      </c>
      <c r="J288" s="504">
        <v>20</v>
      </c>
      <c r="K288" s="504">
        <v>20</v>
      </c>
      <c r="L288" s="504">
        <v>30</v>
      </c>
      <c r="M288" s="504">
        <v>30</v>
      </c>
      <c r="N288" s="505">
        <f>(J288+K288+L288+M288)</f>
        <v>100</v>
      </c>
      <c r="O288" s="506">
        <f>H288*N288</f>
        <v>94160</v>
      </c>
      <c r="P288" s="507" t="s">
        <v>1442</v>
      </c>
    </row>
    <row r="289" spans="1:16" ht="18.75" customHeight="1">
      <c r="A289" s="499">
        <v>285</v>
      </c>
      <c r="B289" s="500" t="s">
        <v>1764</v>
      </c>
      <c r="C289" s="499" t="s">
        <v>1471</v>
      </c>
      <c r="D289" s="501">
        <v>100</v>
      </c>
      <c r="E289" s="502">
        <v>32</v>
      </c>
      <c r="F289" s="502">
        <v>36</v>
      </c>
      <c r="G289" s="502">
        <v>31</v>
      </c>
      <c r="H289" s="503">
        <v>55</v>
      </c>
      <c r="I289" s="504">
        <v>25</v>
      </c>
      <c r="J289" s="504">
        <v>10</v>
      </c>
      <c r="K289" s="504">
        <v>0</v>
      </c>
      <c r="L289" s="504">
        <v>20</v>
      </c>
      <c r="M289" s="504">
        <v>10</v>
      </c>
      <c r="N289" s="505">
        <f t="shared" si="9"/>
        <v>40</v>
      </c>
      <c r="O289" s="506">
        <f t="shared" si="10"/>
        <v>2200</v>
      </c>
      <c r="P289" s="507" t="s">
        <v>1442</v>
      </c>
    </row>
    <row r="290" spans="1:16" ht="18.75" customHeight="1">
      <c r="A290" s="499">
        <v>286</v>
      </c>
      <c r="B290" s="500" t="s">
        <v>1765</v>
      </c>
      <c r="C290" s="499"/>
      <c r="D290" s="501">
        <v>100</v>
      </c>
      <c r="E290" s="502">
        <v>6</v>
      </c>
      <c r="F290" s="502">
        <v>0</v>
      </c>
      <c r="G290" s="502">
        <v>0</v>
      </c>
      <c r="H290" s="503">
        <v>941.6</v>
      </c>
      <c r="I290" s="504">
        <v>0</v>
      </c>
      <c r="J290" s="504">
        <v>10</v>
      </c>
      <c r="K290" s="504">
        <v>0</v>
      </c>
      <c r="L290" s="504">
        <v>10</v>
      </c>
      <c r="M290" s="504">
        <v>0</v>
      </c>
      <c r="N290" s="505">
        <f t="shared" si="9"/>
        <v>20</v>
      </c>
      <c r="O290" s="506">
        <f t="shared" si="10"/>
        <v>18832</v>
      </c>
      <c r="P290" s="507" t="s">
        <v>1442</v>
      </c>
    </row>
    <row r="291" spans="1:16" ht="18.75" customHeight="1">
      <c r="A291" s="499">
        <v>287</v>
      </c>
      <c r="B291" s="500" t="s">
        <v>1766</v>
      </c>
      <c r="C291" s="499" t="s">
        <v>1471</v>
      </c>
      <c r="D291" s="501">
        <v>1</v>
      </c>
      <c r="E291" s="502">
        <v>46</v>
      </c>
      <c r="F291" s="502">
        <v>44</v>
      </c>
      <c r="G291" s="502">
        <v>34</v>
      </c>
      <c r="H291" s="503">
        <v>406.6</v>
      </c>
      <c r="I291" s="504">
        <v>13</v>
      </c>
      <c r="J291" s="504">
        <v>10</v>
      </c>
      <c r="K291" s="504">
        <v>0</v>
      </c>
      <c r="L291" s="504">
        <v>10</v>
      </c>
      <c r="M291" s="504">
        <v>20</v>
      </c>
      <c r="N291" s="505">
        <f t="shared" si="9"/>
        <v>40</v>
      </c>
      <c r="O291" s="506">
        <f t="shared" si="10"/>
        <v>16264</v>
      </c>
      <c r="P291" s="507" t="s">
        <v>1442</v>
      </c>
    </row>
    <row r="292" spans="1:16" ht="18.75" customHeight="1">
      <c r="A292" s="499">
        <v>288</v>
      </c>
      <c r="B292" s="500" t="s">
        <v>1767</v>
      </c>
      <c r="C292" s="499" t="s">
        <v>1471</v>
      </c>
      <c r="D292" s="501">
        <v>1</v>
      </c>
      <c r="E292" s="502">
        <v>13</v>
      </c>
      <c r="F292" s="502">
        <v>12</v>
      </c>
      <c r="G292" s="502">
        <v>12</v>
      </c>
      <c r="H292" s="503">
        <v>406.6</v>
      </c>
      <c r="I292" s="504">
        <v>10</v>
      </c>
      <c r="J292" s="504">
        <v>0</v>
      </c>
      <c r="K292" s="504">
        <v>10</v>
      </c>
      <c r="L292" s="504">
        <v>10</v>
      </c>
      <c r="M292" s="504">
        <v>0</v>
      </c>
      <c r="N292" s="505">
        <f t="shared" si="9"/>
        <v>20</v>
      </c>
      <c r="O292" s="506">
        <f t="shared" si="10"/>
        <v>8132</v>
      </c>
      <c r="P292" s="507" t="s">
        <v>1442</v>
      </c>
    </row>
    <row r="293" spans="1:16" ht="18.75" customHeight="1">
      <c r="A293" s="499">
        <v>289</v>
      </c>
      <c r="B293" s="500" t="s">
        <v>1768</v>
      </c>
      <c r="C293" s="499" t="s">
        <v>1661</v>
      </c>
      <c r="D293" s="501">
        <v>1</v>
      </c>
      <c r="E293" s="502">
        <v>100</v>
      </c>
      <c r="F293" s="502">
        <v>100</v>
      </c>
      <c r="G293" s="502">
        <v>100</v>
      </c>
      <c r="H293" s="503">
        <v>70</v>
      </c>
      <c r="I293" s="504">
        <v>0</v>
      </c>
      <c r="J293" s="504">
        <v>0</v>
      </c>
      <c r="K293" s="504">
        <v>100</v>
      </c>
      <c r="L293" s="504">
        <v>0</v>
      </c>
      <c r="M293" s="504">
        <v>100</v>
      </c>
      <c r="N293" s="505">
        <f t="shared" si="9"/>
        <v>200</v>
      </c>
      <c r="O293" s="506">
        <f t="shared" si="10"/>
        <v>14000</v>
      </c>
      <c r="P293" s="507" t="s">
        <v>1442</v>
      </c>
    </row>
    <row r="294" spans="1:16" ht="18.75" customHeight="1">
      <c r="A294" s="499">
        <v>290</v>
      </c>
      <c r="B294" s="500" t="s">
        <v>1769</v>
      </c>
      <c r="C294" s="499"/>
      <c r="D294" s="501">
        <v>12</v>
      </c>
      <c r="E294" s="502">
        <v>0</v>
      </c>
      <c r="F294" s="502">
        <v>1</v>
      </c>
      <c r="G294" s="502">
        <v>1</v>
      </c>
      <c r="H294" s="503">
        <v>2996</v>
      </c>
      <c r="I294" s="504">
        <v>0</v>
      </c>
      <c r="J294" s="504">
        <v>2</v>
      </c>
      <c r="K294" s="504">
        <v>0</v>
      </c>
      <c r="L294" s="504">
        <v>2</v>
      </c>
      <c r="M294" s="504">
        <v>0</v>
      </c>
      <c r="N294" s="505">
        <f t="shared" si="9"/>
        <v>4</v>
      </c>
      <c r="O294" s="506">
        <f t="shared" si="10"/>
        <v>11984</v>
      </c>
      <c r="P294" s="507" t="s">
        <v>1442</v>
      </c>
    </row>
    <row r="295" spans="1:16" ht="18.75" customHeight="1">
      <c r="A295" s="499">
        <v>291</v>
      </c>
      <c r="B295" s="500" t="s">
        <v>1770</v>
      </c>
      <c r="C295" s="499"/>
      <c r="D295" s="501">
        <v>12</v>
      </c>
      <c r="E295" s="502">
        <v>0</v>
      </c>
      <c r="F295" s="502">
        <v>0</v>
      </c>
      <c r="G295" s="502">
        <v>4</v>
      </c>
      <c r="H295" s="503">
        <v>1498</v>
      </c>
      <c r="I295" s="504">
        <v>0</v>
      </c>
      <c r="J295" s="504">
        <v>2</v>
      </c>
      <c r="K295" s="504">
        <v>2</v>
      </c>
      <c r="L295" s="504">
        <v>0</v>
      </c>
      <c r="M295" s="504">
        <v>0</v>
      </c>
      <c r="N295" s="505">
        <f>(J295+K295+L295+M295)</f>
        <v>4</v>
      </c>
      <c r="O295" s="506">
        <f>H295*N295</f>
        <v>5992</v>
      </c>
      <c r="P295" s="507" t="s">
        <v>1442</v>
      </c>
    </row>
    <row r="296" spans="1:16" ht="18.75" customHeight="1">
      <c r="A296" s="499">
        <v>292</v>
      </c>
      <c r="B296" s="500" t="s">
        <v>1771</v>
      </c>
      <c r="C296" s="499"/>
      <c r="D296" s="501">
        <v>36</v>
      </c>
      <c r="E296" s="502">
        <v>0</v>
      </c>
      <c r="F296" s="502">
        <v>1</v>
      </c>
      <c r="G296" s="502">
        <v>1</v>
      </c>
      <c r="H296" s="503">
        <v>11770</v>
      </c>
      <c r="I296" s="504">
        <v>1</v>
      </c>
      <c r="J296" s="504">
        <v>1</v>
      </c>
      <c r="K296" s="504">
        <v>0</v>
      </c>
      <c r="L296" s="504">
        <v>0</v>
      </c>
      <c r="M296" s="504">
        <v>0</v>
      </c>
      <c r="N296" s="505">
        <f t="shared" si="9"/>
        <v>1</v>
      </c>
      <c r="O296" s="506">
        <f t="shared" si="10"/>
        <v>11770</v>
      </c>
      <c r="P296" s="507" t="s">
        <v>1442</v>
      </c>
    </row>
    <row r="297" spans="1:16" ht="18.75" customHeight="1">
      <c r="A297" s="499">
        <v>293</v>
      </c>
      <c r="B297" s="500" t="s">
        <v>1772</v>
      </c>
      <c r="C297" s="499"/>
      <c r="D297" s="501">
        <v>12</v>
      </c>
      <c r="E297" s="502">
        <v>0</v>
      </c>
      <c r="F297" s="502">
        <v>1</v>
      </c>
      <c r="G297" s="502">
        <v>1</v>
      </c>
      <c r="H297" s="503">
        <v>4922</v>
      </c>
      <c r="I297" s="504">
        <v>0</v>
      </c>
      <c r="J297" s="504">
        <v>0</v>
      </c>
      <c r="K297" s="504">
        <v>2</v>
      </c>
      <c r="L297" s="504">
        <v>0</v>
      </c>
      <c r="M297" s="504">
        <v>0</v>
      </c>
      <c r="N297" s="505">
        <f t="shared" si="9"/>
        <v>2</v>
      </c>
      <c r="O297" s="506">
        <f t="shared" si="10"/>
        <v>9844</v>
      </c>
      <c r="P297" s="507" t="s">
        <v>1442</v>
      </c>
    </row>
    <row r="298" spans="1:16" ht="18.75" customHeight="1">
      <c r="A298" s="499">
        <v>294</v>
      </c>
      <c r="B298" s="515" t="s">
        <v>1773</v>
      </c>
      <c r="C298" s="499" t="s">
        <v>1471</v>
      </c>
      <c r="D298" s="501">
        <v>50</v>
      </c>
      <c r="E298" s="502">
        <v>42</v>
      </c>
      <c r="F298" s="502">
        <v>45</v>
      </c>
      <c r="G298" s="502">
        <v>43</v>
      </c>
      <c r="H298" s="503">
        <v>6955</v>
      </c>
      <c r="I298" s="504">
        <v>11</v>
      </c>
      <c r="J298" s="504">
        <v>10</v>
      </c>
      <c r="K298" s="504">
        <v>10</v>
      </c>
      <c r="L298" s="504">
        <v>10</v>
      </c>
      <c r="M298" s="504">
        <v>10</v>
      </c>
      <c r="N298" s="505">
        <f t="shared" si="9"/>
        <v>40</v>
      </c>
      <c r="O298" s="506">
        <f t="shared" si="10"/>
        <v>278200</v>
      </c>
      <c r="P298" s="507" t="s">
        <v>1442</v>
      </c>
    </row>
    <row r="299" spans="1:16" ht="18.75" customHeight="1">
      <c r="A299" s="499">
        <v>295</v>
      </c>
      <c r="B299" s="515" t="s">
        <v>1774</v>
      </c>
      <c r="C299" s="499" t="s">
        <v>1471</v>
      </c>
      <c r="D299" s="501">
        <v>50</v>
      </c>
      <c r="E299" s="502">
        <v>0</v>
      </c>
      <c r="F299" s="502">
        <v>0</v>
      </c>
      <c r="G299" s="502">
        <v>20</v>
      </c>
      <c r="H299" s="503">
        <v>2675</v>
      </c>
      <c r="I299" s="504">
        <v>0</v>
      </c>
      <c r="J299" s="504">
        <v>20</v>
      </c>
      <c r="K299" s="504">
        <v>0</v>
      </c>
      <c r="L299" s="504">
        <v>10</v>
      </c>
      <c r="M299" s="504">
        <v>10</v>
      </c>
      <c r="N299" s="505">
        <f>(J299+K299+L299+M299)</f>
        <v>40</v>
      </c>
      <c r="O299" s="506">
        <f>H299*N299</f>
        <v>107000</v>
      </c>
      <c r="P299" s="507" t="s">
        <v>1442</v>
      </c>
    </row>
    <row r="300" spans="1:16" ht="18.75" customHeight="1">
      <c r="A300" s="499">
        <v>296</v>
      </c>
      <c r="B300" s="500" t="s">
        <v>1775</v>
      </c>
      <c r="C300" s="499" t="s">
        <v>1471</v>
      </c>
      <c r="D300" s="501">
        <v>50</v>
      </c>
      <c r="E300" s="502">
        <v>0</v>
      </c>
      <c r="F300" s="502">
        <v>4</v>
      </c>
      <c r="G300" s="502">
        <v>7</v>
      </c>
      <c r="H300" s="503">
        <v>6955</v>
      </c>
      <c r="I300" s="504">
        <v>11</v>
      </c>
      <c r="J300" s="504">
        <v>0</v>
      </c>
      <c r="K300" s="504">
        <v>5</v>
      </c>
      <c r="L300" s="504">
        <v>5</v>
      </c>
      <c r="M300" s="504">
        <v>5</v>
      </c>
      <c r="N300" s="505">
        <f t="shared" si="9"/>
        <v>15</v>
      </c>
      <c r="O300" s="506">
        <f t="shared" si="10"/>
        <v>104325</v>
      </c>
      <c r="P300" s="507" t="s">
        <v>1442</v>
      </c>
    </row>
    <row r="301" spans="1:16" ht="18.75" customHeight="1">
      <c r="A301" s="499">
        <v>297</v>
      </c>
      <c r="B301" s="500" t="s">
        <v>1776</v>
      </c>
      <c r="C301" s="499">
        <v>1294</v>
      </c>
      <c r="D301" s="501">
        <v>50</v>
      </c>
      <c r="E301" s="502">
        <v>28</v>
      </c>
      <c r="F301" s="502">
        <v>15</v>
      </c>
      <c r="G301" s="502">
        <v>23</v>
      </c>
      <c r="H301" s="503">
        <v>4280</v>
      </c>
      <c r="I301" s="504">
        <v>18</v>
      </c>
      <c r="J301" s="504">
        <v>0</v>
      </c>
      <c r="K301" s="504">
        <v>5</v>
      </c>
      <c r="L301" s="504">
        <v>10</v>
      </c>
      <c r="M301" s="504">
        <v>0</v>
      </c>
      <c r="N301" s="505">
        <f t="shared" si="9"/>
        <v>15</v>
      </c>
      <c r="O301" s="506">
        <f t="shared" si="10"/>
        <v>64200</v>
      </c>
      <c r="P301" s="507" t="s">
        <v>1442</v>
      </c>
    </row>
    <row r="302" spans="1:16" ht="18.75" customHeight="1">
      <c r="A302" s="499">
        <v>298</v>
      </c>
      <c r="B302" s="515" t="s">
        <v>1777</v>
      </c>
      <c r="C302" s="499">
        <v>1292</v>
      </c>
      <c r="D302" s="501">
        <v>50</v>
      </c>
      <c r="E302" s="502">
        <v>576</v>
      </c>
      <c r="F302" s="502">
        <v>436</v>
      </c>
      <c r="G302" s="502">
        <v>364</v>
      </c>
      <c r="H302" s="503">
        <v>85.6</v>
      </c>
      <c r="I302" s="504">
        <v>14</v>
      </c>
      <c r="J302" s="504">
        <v>100</v>
      </c>
      <c r="K302" s="504">
        <v>150</v>
      </c>
      <c r="L302" s="504">
        <v>100</v>
      </c>
      <c r="M302" s="504">
        <v>100</v>
      </c>
      <c r="N302" s="505">
        <f t="shared" si="9"/>
        <v>450</v>
      </c>
      <c r="O302" s="506">
        <f t="shared" si="10"/>
        <v>38520</v>
      </c>
      <c r="P302" s="507" t="s">
        <v>1442</v>
      </c>
    </row>
    <row r="303" spans="1:16" ht="18.75" customHeight="1">
      <c r="A303" s="499">
        <v>299</v>
      </c>
      <c r="B303" s="500" t="s">
        <v>1778</v>
      </c>
      <c r="C303" s="499" t="s">
        <v>1471</v>
      </c>
      <c r="D303" s="501">
        <v>50</v>
      </c>
      <c r="E303" s="504">
        <v>100</v>
      </c>
      <c r="F303" s="504">
        <v>362</v>
      </c>
      <c r="G303" s="504">
        <v>577</v>
      </c>
      <c r="H303" s="503">
        <v>856</v>
      </c>
      <c r="I303" s="504">
        <v>480</v>
      </c>
      <c r="J303" s="504">
        <v>50</v>
      </c>
      <c r="K303" s="504">
        <v>0</v>
      </c>
      <c r="L303" s="504">
        <v>50</v>
      </c>
      <c r="M303" s="504">
        <v>50</v>
      </c>
      <c r="N303" s="505">
        <f t="shared" si="9"/>
        <v>150</v>
      </c>
      <c r="O303" s="506">
        <f t="shared" si="10"/>
        <v>128400</v>
      </c>
      <c r="P303" s="507" t="s">
        <v>1442</v>
      </c>
    </row>
    <row r="304" spans="1:16" ht="18.75" customHeight="1">
      <c r="A304" s="499">
        <v>300</v>
      </c>
      <c r="B304" s="500" t="s">
        <v>1779</v>
      </c>
      <c r="C304" s="499" t="s">
        <v>1471</v>
      </c>
      <c r="D304" s="501">
        <v>100</v>
      </c>
      <c r="E304" s="504">
        <v>0</v>
      </c>
      <c r="F304" s="504">
        <v>1</v>
      </c>
      <c r="G304" s="504">
        <v>0</v>
      </c>
      <c r="H304" s="503">
        <v>856</v>
      </c>
      <c r="I304" s="504">
        <v>1</v>
      </c>
      <c r="J304" s="504">
        <v>1</v>
      </c>
      <c r="K304" s="504">
        <v>1</v>
      </c>
      <c r="L304" s="504">
        <v>0</v>
      </c>
      <c r="M304" s="504">
        <v>0</v>
      </c>
      <c r="N304" s="505">
        <f>(J304+K304+L304+M304)</f>
        <v>2</v>
      </c>
      <c r="O304" s="506">
        <f>H304*N304</f>
        <v>1712</v>
      </c>
      <c r="P304" s="507" t="s">
        <v>1442</v>
      </c>
    </row>
    <row r="305" spans="1:16" ht="18.75" customHeight="1">
      <c r="A305" s="499">
        <v>301</v>
      </c>
      <c r="B305" s="500" t="s">
        <v>1780</v>
      </c>
      <c r="C305" s="499" t="s">
        <v>1471</v>
      </c>
      <c r="D305" s="501">
        <v>1</v>
      </c>
      <c r="E305" s="504">
        <v>0</v>
      </c>
      <c r="F305" s="504">
        <v>50</v>
      </c>
      <c r="G305" s="504">
        <v>0</v>
      </c>
      <c r="H305" s="503">
        <v>500</v>
      </c>
      <c r="I305" s="504">
        <v>50</v>
      </c>
      <c r="J305" s="504">
        <v>10</v>
      </c>
      <c r="K305" s="504">
        <v>0</v>
      </c>
      <c r="L305" s="504">
        <v>40</v>
      </c>
      <c r="M305" s="504">
        <v>0</v>
      </c>
      <c r="N305" s="505">
        <f>(J305+K305+L305+M305)</f>
        <v>50</v>
      </c>
      <c r="O305" s="506">
        <f>H305*N305</f>
        <v>25000</v>
      </c>
      <c r="P305" s="507" t="s">
        <v>1442</v>
      </c>
    </row>
    <row r="306" spans="1:16" ht="18.75" customHeight="1">
      <c r="A306" s="499">
        <v>302</v>
      </c>
      <c r="B306" s="500" t="s">
        <v>1781</v>
      </c>
      <c r="C306" s="499" t="s">
        <v>1471</v>
      </c>
      <c r="D306" s="501">
        <v>1</v>
      </c>
      <c r="E306" s="504">
        <v>0</v>
      </c>
      <c r="F306" s="504">
        <v>0</v>
      </c>
      <c r="G306" s="504">
        <v>5</v>
      </c>
      <c r="H306" s="503">
        <v>170</v>
      </c>
      <c r="I306" s="504">
        <v>0</v>
      </c>
      <c r="J306" s="504">
        <v>10</v>
      </c>
      <c r="K306" s="504">
        <v>0</v>
      </c>
      <c r="L306" s="504">
        <v>0</v>
      </c>
      <c r="M306" s="504">
        <v>0</v>
      </c>
      <c r="N306" s="505">
        <f t="shared" si="9"/>
        <v>10</v>
      </c>
      <c r="O306" s="506">
        <f t="shared" si="10"/>
        <v>1700</v>
      </c>
      <c r="P306" s="507" t="s">
        <v>1442</v>
      </c>
    </row>
    <row r="307" spans="1:16" ht="18.75" customHeight="1">
      <c r="A307" s="499">
        <v>303</v>
      </c>
      <c r="B307" s="500" t="s">
        <v>1782</v>
      </c>
      <c r="C307" s="499" t="s">
        <v>1471</v>
      </c>
      <c r="D307" s="501">
        <v>1</v>
      </c>
      <c r="E307" s="504">
        <v>0</v>
      </c>
      <c r="F307" s="504">
        <v>0</v>
      </c>
      <c r="G307" s="504">
        <v>10</v>
      </c>
      <c r="H307" s="503">
        <v>180</v>
      </c>
      <c r="I307" s="504">
        <v>0</v>
      </c>
      <c r="J307" s="504">
        <v>10</v>
      </c>
      <c r="K307" s="504">
        <v>0</v>
      </c>
      <c r="L307" s="504">
        <v>0</v>
      </c>
      <c r="M307" s="504">
        <v>0</v>
      </c>
      <c r="N307" s="505">
        <f t="shared" si="9"/>
        <v>10</v>
      </c>
      <c r="O307" s="506">
        <f t="shared" si="10"/>
        <v>1800</v>
      </c>
      <c r="P307" s="507" t="s">
        <v>1442</v>
      </c>
    </row>
    <row r="308" spans="1:16" ht="18.75" customHeight="1">
      <c r="A308" s="499">
        <v>304</v>
      </c>
      <c r="B308" s="500" t="s">
        <v>1783</v>
      </c>
      <c r="C308" s="499" t="s">
        <v>1471</v>
      </c>
      <c r="D308" s="501">
        <v>1</v>
      </c>
      <c r="E308" s="502">
        <v>0</v>
      </c>
      <c r="F308" s="502">
        <v>0</v>
      </c>
      <c r="G308" s="502">
        <v>5</v>
      </c>
      <c r="H308" s="503">
        <v>190</v>
      </c>
      <c r="I308" s="504">
        <v>0</v>
      </c>
      <c r="J308" s="504">
        <v>10</v>
      </c>
      <c r="K308" s="504">
        <v>0</v>
      </c>
      <c r="L308" s="504">
        <v>0</v>
      </c>
      <c r="M308" s="504">
        <v>0</v>
      </c>
      <c r="N308" s="505">
        <f t="shared" si="9"/>
        <v>10</v>
      </c>
      <c r="O308" s="506">
        <f t="shared" si="10"/>
        <v>1900</v>
      </c>
      <c r="P308" s="507" t="s">
        <v>1442</v>
      </c>
    </row>
    <row r="309" spans="1:16" ht="18.75" customHeight="1">
      <c r="A309" s="499">
        <v>305</v>
      </c>
      <c r="B309" s="500" t="s">
        <v>1784</v>
      </c>
      <c r="C309" s="499" t="s">
        <v>1471</v>
      </c>
      <c r="D309" s="501">
        <v>1</v>
      </c>
      <c r="E309" s="502">
        <v>0</v>
      </c>
      <c r="F309" s="502">
        <v>0</v>
      </c>
      <c r="G309" s="502">
        <v>12</v>
      </c>
      <c r="H309" s="503">
        <v>53.13</v>
      </c>
      <c r="I309" s="504">
        <v>3</v>
      </c>
      <c r="J309" s="504">
        <v>5</v>
      </c>
      <c r="K309" s="504">
        <v>0</v>
      </c>
      <c r="L309" s="504">
        <v>0</v>
      </c>
      <c r="M309" s="504">
        <v>0</v>
      </c>
      <c r="N309" s="505">
        <f t="shared" si="9"/>
        <v>5</v>
      </c>
      <c r="O309" s="506">
        <f t="shared" si="10"/>
        <v>265.65000000000003</v>
      </c>
      <c r="P309" s="507" t="s">
        <v>1442</v>
      </c>
    </row>
    <row r="310" spans="1:16" ht="18.75" customHeight="1">
      <c r="A310" s="499">
        <v>306</v>
      </c>
      <c r="B310" s="500" t="s">
        <v>1785</v>
      </c>
      <c r="C310" s="499"/>
      <c r="D310" s="501">
        <v>1</v>
      </c>
      <c r="E310" s="502">
        <v>0</v>
      </c>
      <c r="F310" s="502">
        <v>0</v>
      </c>
      <c r="G310" s="502">
        <v>0</v>
      </c>
      <c r="H310" s="503">
        <v>2000</v>
      </c>
      <c r="I310" s="504">
        <v>0</v>
      </c>
      <c r="J310" s="504">
        <v>2</v>
      </c>
      <c r="K310" s="504">
        <v>0</v>
      </c>
      <c r="L310" s="504">
        <v>2</v>
      </c>
      <c r="M310" s="504">
        <v>0</v>
      </c>
      <c r="N310" s="505">
        <f t="shared" si="9"/>
        <v>4</v>
      </c>
      <c r="O310" s="506">
        <f t="shared" si="10"/>
        <v>8000</v>
      </c>
      <c r="P310" s="507" t="s">
        <v>1442</v>
      </c>
    </row>
    <row r="311" spans="1:16" ht="18.75" customHeight="1">
      <c r="A311" s="499">
        <v>307</v>
      </c>
      <c r="B311" s="500" t="s">
        <v>1786</v>
      </c>
      <c r="C311" s="499"/>
      <c r="D311" s="501">
        <v>1</v>
      </c>
      <c r="E311" s="502">
        <v>2</v>
      </c>
      <c r="F311" s="502">
        <v>4</v>
      </c>
      <c r="G311" s="502">
        <v>0</v>
      </c>
      <c r="H311" s="503">
        <v>2500</v>
      </c>
      <c r="I311" s="504">
        <v>0</v>
      </c>
      <c r="J311" s="504">
        <v>10</v>
      </c>
      <c r="K311" s="504">
        <v>0</v>
      </c>
      <c r="L311" s="504">
        <v>0</v>
      </c>
      <c r="M311" s="504">
        <v>0</v>
      </c>
      <c r="N311" s="505">
        <f>(J311+K311+L311+M311)</f>
        <v>10</v>
      </c>
      <c r="O311" s="506">
        <f>H311*N311</f>
        <v>25000</v>
      </c>
      <c r="P311" s="507" t="s">
        <v>1442</v>
      </c>
    </row>
    <row r="312" spans="1:16" ht="18.75" customHeight="1">
      <c r="A312" s="499">
        <v>308</v>
      </c>
      <c r="B312" s="500" t="s">
        <v>1787</v>
      </c>
      <c r="C312" s="499" t="s">
        <v>1471</v>
      </c>
      <c r="D312" s="501">
        <v>1</v>
      </c>
      <c r="E312" s="502">
        <v>172</v>
      </c>
      <c r="F312" s="502">
        <v>189</v>
      </c>
      <c r="G312" s="502">
        <v>95</v>
      </c>
      <c r="H312" s="503">
        <v>59.27</v>
      </c>
      <c r="I312" s="504">
        <v>24</v>
      </c>
      <c r="J312" s="504">
        <v>50</v>
      </c>
      <c r="K312" s="504">
        <v>50</v>
      </c>
      <c r="L312" s="504">
        <v>0</v>
      </c>
      <c r="M312" s="504">
        <v>50</v>
      </c>
      <c r="N312" s="505">
        <f t="shared" si="9"/>
        <v>150</v>
      </c>
      <c r="O312" s="506">
        <f t="shared" si="10"/>
        <v>8890.5</v>
      </c>
      <c r="P312" s="507" t="s">
        <v>1442</v>
      </c>
    </row>
    <row r="313" spans="1:16" ht="18.75" customHeight="1">
      <c r="A313" s="499">
        <v>309</v>
      </c>
      <c r="B313" s="500" t="s">
        <v>1788</v>
      </c>
      <c r="C313" s="499" t="s">
        <v>1471</v>
      </c>
      <c r="D313" s="501">
        <v>1</v>
      </c>
      <c r="E313" s="502">
        <v>96</v>
      </c>
      <c r="F313" s="502">
        <v>13</v>
      </c>
      <c r="G313" s="502">
        <v>23</v>
      </c>
      <c r="H313" s="503">
        <v>62</v>
      </c>
      <c r="I313" s="504">
        <v>24</v>
      </c>
      <c r="J313" s="504">
        <v>10</v>
      </c>
      <c r="K313" s="504">
        <v>0</v>
      </c>
      <c r="L313" s="504">
        <v>10</v>
      </c>
      <c r="M313" s="504">
        <v>10</v>
      </c>
      <c r="N313" s="505">
        <f t="shared" si="9"/>
        <v>30</v>
      </c>
      <c r="O313" s="506">
        <f t="shared" si="10"/>
        <v>1860</v>
      </c>
      <c r="P313" s="507" t="s">
        <v>1442</v>
      </c>
    </row>
    <row r="314" spans="1:16" ht="18.75" customHeight="1">
      <c r="A314" s="499">
        <v>310</v>
      </c>
      <c r="B314" s="500" t="s">
        <v>1789</v>
      </c>
      <c r="C314" s="499" t="s">
        <v>1471</v>
      </c>
      <c r="D314" s="501">
        <v>1</v>
      </c>
      <c r="E314" s="502">
        <v>2</v>
      </c>
      <c r="F314" s="502">
        <v>0</v>
      </c>
      <c r="G314" s="502">
        <v>7</v>
      </c>
      <c r="H314" s="503">
        <v>67</v>
      </c>
      <c r="I314" s="504">
        <v>27</v>
      </c>
      <c r="J314" s="504">
        <v>0</v>
      </c>
      <c r="K314" s="504">
        <v>10</v>
      </c>
      <c r="L314" s="504">
        <v>0</v>
      </c>
      <c r="M314" s="504">
        <v>0</v>
      </c>
      <c r="N314" s="505">
        <f t="shared" si="9"/>
        <v>10</v>
      </c>
      <c r="O314" s="506">
        <f t="shared" si="10"/>
        <v>670</v>
      </c>
      <c r="P314" s="507" t="s">
        <v>1442</v>
      </c>
    </row>
    <row r="315" spans="1:16" ht="18.75" customHeight="1">
      <c r="A315" s="499">
        <v>311</v>
      </c>
      <c r="B315" s="500" t="s">
        <v>1790</v>
      </c>
      <c r="C315" s="499" t="s">
        <v>1471</v>
      </c>
      <c r="D315" s="501">
        <v>1</v>
      </c>
      <c r="E315" s="502">
        <v>2</v>
      </c>
      <c r="F315" s="502">
        <v>3</v>
      </c>
      <c r="G315" s="502">
        <v>0</v>
      </c>
      <c r="H315" s="503">
        <v>95</v>
      </c>
      <c r="I315" s="504">
        <v>16</v>
      </c>
      <c r="J315" s="504">
        <v>0</v>
      </c>
      <c r="K315" s="504">
        <v>10</v>
      </c>
      <c r="L315" s="504">
        <v>0</v>
      </c>
      <c r="M315" s="504">
        <v>0</v>
      </c>
      <c r="N315" s="505">
        <f t="shared" si="9"/>
        <v>10</v>
      </c>
      <c r="O315" s="506">
        <f t="shared" si="10"/>
        <v>950</v>
      </c>
      <c r="P315" s="507" t="s">
        <v>1442</v>
      </c>
    </row>
    <row r="316" spans="1:16" ht="18.75" customHeight="1">
      <c r="A316" s="499">
        <v>312</v>
      </c>
      <c r="B316" s="500" t="s">
        <v>1791</v>
      </c>
      <c r="C316" s="499" t="s">
        <v>1471</v>
      </c>
      <c r="D316" s="501">
        <v>1</v>
      </c>
      <c r="E316" s="502">
        <v>0</v>
      </c>
      <c r="F316" s="502">
        <v>9</v>
      </c>
      <c r="G316" s="502">
        <v>17</v>
      </c>
      <c r="H316" s="503">
        <v>90</v>
      </c>
      <c r="I316" s="504">
        <v>12</v>
      </c>
      <c r="J316" s="504">
        <v>0</v>
      </c>
      <c r="K316" s="504">
        <v>0</v>
      </c>
      <c r="L316" s="504">
        <v>10</v>
      </c>
      <c r="M316" s="504">
        <v>0</v>
      </c>
      <c r="N316" s="505">
        <f t="shared" si="9"/>
        <v>10</v>
      </c>
      <c r="O316" s="506">
        <f t="shared" si="10"/>
        <v>900</v>
      </c>
      <c r="P316" s="507" t="s">
        <v>1442</v>
      </c>
    </row>
    <row r="317" spans="1:16" ht="18.75" customHeight="1">
      <c r="A317" s="499">
        <v>313</v>
      </c>
      <c r="B317" s="500" t="s">
        <v>1792</v>
      </c>
      <c r="C317" s="499"/>
      <c r="D317" s="501">
        <v>1</v>
      </c>
      <c r="E317" s="502">
        <v>40</v>
      </c>
      <c r="F317" s="502">
        <v>70</v>
      </c>
      <c r="G317" s="502">
        <v>60</v>
      </c>
      <c r="H317" s="503">
        <v>175</v>
      </c>
      <c r="I317" s="504">
        <v>0</v>
      </c>
      <c r="J317" s="504">
        <v>20</v>
      </c>
      <c r="K317" s="504">
        <v>20</v>
      </c>
      <c r="L317" s="504">
        <v>20</v>
      </c>
      <c r="M317" s="504">
        <v>10</v>
      </c>
      <c r="N317" s="505">
        <f t="shared" si="9"/>
        <v>70</v>
      </c>
      <c r="O317" s="506">
        <f t="shared" si="10"/>
        <v>12250</v>
      </c>
      <c r="P317" s="507" t="s">
        <v>1442</v>
      </c>
    </row>
    <row r="318" spans="1:16" ht="18.75" customHeight="1">
      <c r="A318" s="499">
        <v>314</v>
      </c>
      <c r="B318" s="500" t="s">
        <v>1793</v>
      </c>
      <c r="C318" s="499"/>
      <c r="D318" s="501">
        <v>1</v>
      </c>
      <c r="E318" s="502">
        <v>0</v>
      </c>
      <c r="F318" s="502">
        <v>890</v>
      </c>
      <c r="G318" s="502">
        <v>5790</v>
      </c>
      <c r="H318" s="503">
        <v>12.1</v>
      </c>
      <c r="I318" s="504">
        <v>40</v>
      </c>
      <c r="J318" s="504">
        <v>1000</v>
      </c>
      <c r="K318" s="504">
        <v>800</v>
      </c>
      <c r="L318" s="504">
        <v>500</v>
      </c>
      <c r="M318" s="504">
        <v>1000</v>
      </c>
      <c r="N318" s="505">
        <f>(J318+K318+L318+M318)</f>
        <v>3300</v>
      </c>
      <c r="O318" s="506">
        <f>H318*N318</f>
        <v>39930</v>
      </c>
      <c r="P318" s="507" t="s">
        <v>1442</v>
      </c>
    </row>
    <row r="319" spans="1:16" ht="18.75" customHeight="1">
      <c r="A319" s="499">
        <v>315</v>
      </c>
      <c r="B319" s="500" t="s">
        <v>1794</v>
      </c>
      <c r="C319" s="499" t="s">
        <v>1795</v>
      </c>
      <c r="D319" s="501">
        <v>1</v>
      </c>
      <c r="E319" s="502">
        <v>0</v>
      </c>
      <c r="F319" s="502">
        <v>26</v>
      </c>
      <c r="G319" s="502">
        <v>29</v>
      </c>
      <c r="H319" s="503">
        <v>1425</v>
      </c>
      <c r="I319" s="504">
        <v>7</v>
      </c>
      <c r="J319" s="504">
        <v>10</v>
      </c>
      <c r="K319" s="504">
        <v>10</v>
      </c>
      <c r="L319" s="504">
        <v>0</v>
      </c>
      <c r="M319" s="504">
        <v>10</v>
      </c>
      <c r="N319" s="505">
        <f>(J319+K319+L319+M319)</f>
        <v>30</v>
      </c>
      <c r="O319" s="506">
        <f>H319*N319</f>
        <v>42750</v>
      </c>
      <c r="P319" s="507" t="s">
        <v>1442</v>
      </c>
    </row>
    <row r="320" spans="1:16" ht="18.75" customHeight="1">
      <c r="A320" s="499">
        <v>316</v>
      </c>
      <c r="B320" s="500" t="s">
        <v>1796</v>
      </c>
      <c r="C320" s="517" t="s">
        <v>1797</v>
      </c>
      <c r="D320" s="501">
        <v>12</v>
      </c>
      <c r="E320" s="502">
        <v>7</v>
      </c>
      <c r="F320" s="502">
        <v>10</v>
      </c>
      <c r="G320" s="502">
        <v>10</v>
      </c>
      <c r="H320" s="503">
        <v>802.5</v>
      </c>
      <c r="I320" s="504">
        <v>9</v>
      </c>
      <c r="J320" s="504">
        <v>0</v>
      </c>
      <c r="K320" s="504">
        <v>10</v>
      </c>
      <c r="L320" s="504">
        <v>0</v>
      </c>
      <c r="M320" s="504">
        <v>10</v>
      </c>
      <c r="N320" s="505">
        <f t="shared" si="9"/>
        <v>20</v>
      </c>
      <c r="O320" s="506">
        <f t="shared" si="10"/>
        <v>16050</v>
      </c>
      <c r="P320" s="507" t="s">
        <v>1442</v>
      </c>
    </row>
    <row r="321" spans="1:16" ht="18.75" customHeight="1">
      <c r="A321" s="499">
        <v>317</v>
      </c>
      <c r="B321" s="500" t="s">
        <v>1798</v>
      </c>
      <c r="C321" s="512" t="s">
        <v>1799</v>
      </c>
      <c r="D321" s="501">
        <v>12</v>
      </c>
      <c r="E321" s="502">
        <v>7</v>
      </c>
      <c r="F321" s="502">
        <v>6</v>
      </c>
      <c r="G321" s="502">
        <v>16</v>
      </c>
      <c r="H321" s="503">
        <v>481.5</v>
      </c>
      <c r="I321" s="504">
        <v>5</v>
      </c>
      <c r="J321" s="504">
        <v>0</v>
      </c>
      <c r="K321" s="504">
        <v>10</v>
      </c>
      <c r="L321" s="504">
        <v>0</v>
      </c>
      <c r="M321" s="504">
        <v>0</v>
      </c>
      <c r="N321" s="505">
        <f>(J321+K321+L321+M321)</f>
        <v>10</v>
      </c>
      <c r="O321" s="506">
        <f>H321*N321</f>
        <v>4815</v>
      </c>
      <c r="P321" s="507" t="s">
        <v>1442</v>
      </c>
    </row>
    <row r="322" spans="1:16" ht="18.75" customHeight="1">
      <c r="A322" s="499">
        <v>318</v>
      </c>
      <c r="B322" s="500" t="s">
        <v>1800</v>
      </c>
      <c r="C322" s="512" t="s">
        <v>1799</v>
      </c>
      <c r="D322" s="501">
        <v>12</v>
      </c>
      <c r="E322" s="502">
        <v>33</v>
      </c>
      <c r="F322" s="502">
        <v>47</v>
      </c>
      <c r="G322" s="502">
        <v>38</v>
      </c>
      <c r="H322" s="503">
        <v>481.5</v>
      </c>
      <c r="I322" s="504">
        <v>12</v>
      </c>
      <c r="J322" s="504">
        <v>10</v>
      </c>
      <c r="K322" s="504">
        <v>10</v>
      </c>
      <c r="L322" s="504">
        <v>10</v>
      </c>
      <c r="M322" s="504">
        <v>10</v>
      </c>
      <c r="N322" s="505">
        <f>(J322+K322+L322+M322)</f>
        <v>40</v>
      </c>
      <c r="O322" s="506">
        <f>H322*N322</f>
        <v>19260</v>
      </c>
      <c r="P322" s="507" t="s">
        <v>1442</v>
      </c>
    </row>
    <row r="323" spans="1:16" ht="18.75" customHeight="1">
      <c r="A323" s="499">
        <v>319</v>
      </c>
      <c r="B323" s="500" t="s">
        <v>1796</v>
      </c>
      <c r="C323" s="517" t="s">
        <v>1801</v>
      </c>
      <c r="D323" s="501">
        <v>12</v>
      </c>
      <c r="E323" s="502">
        <v>0</v>
      </c>
      <c r="F323" s="502">
        <v>0</v>
      </c>
      <c r="G323" s="502">
        <v>0</v>
      </c>
      <c r="H323" s="503">
        <v>802.5</v>
      </c>
      <c r="I323" s="504">
        <v>0</v>
      </c>
      <c r="J323" s="504">
        <v>0</v>
      </c>
      <c r="K323" s="504">
        <v>0</v>
      </c>
      <c r="L323" s="504">
        <v>5</v>
      </c>
      <c r="M323" s="504">
        <v>0</v>
      </c>
      <c r="N323" s="505">
        <f>(J323+K323+L323+M323)</f>
        <v>5</v>
      </c>
      <c r="O323" s="506">
        <f>H323*N323</f>
        <v>4012.5</v>
      </c>
      <c r="P323" s="507" t="s">
        <v>1442</v>
      </c>
    </row>
    <row r="324" spans="1:16" ht="18.75" customHeight="1">
      <c r="A324" s="499">
        <v>320</v>
      </c>
      <c r="B324" s="500" t="s">
        <v>1802</v>
      </c>
      <c r="C324" s="512" t="s">
        <v>1801</v>
      </c>
      <c r="D324" s="501">
        <v>12</v>
      </c>
      <c r="E324" s="502">
        <v>8</v>
      </c>
      <c r="F324" s="502">
        <v>0</v>
      </c>
      <c r="G324" s="502">
        <v>2</v>
      </c>
      <c r="H324" s="503">
        <v>749</v>
      </c>
      <c r="I324" s="504">
        <v>0</v>
      </c>
      <c r="J324" s="504">
        <v>5</v>
      </c>
      <c r="K324" s="504">
        <v>0</v>
      </c>
      <c r="L324" s="504">
        <v>5</v>
      </c>
      <c r="M324" s="504">
        <v>0</v>
      </c>
      <c r="N324" s="505">
        <f t="shared" si="9"/>
        <v>10</v>
      </c>
      <c r="O324" s="506">
        <f t="shared" si="10"/>
        <v>7490</v>
      </c>
      <c r="P324" s="507" t="s">
        <v>1442</v>
      </c>
    </row>
    <row r="325" spans="1:16" ht="18.75" customHeight="1">
      <c r="A325" s="499">
        <v>321</v>
      </c>
      <c r="B325" s="500" t="s">
        <v>1803</v>
      </c>
      <c r="C325" s="512" t="s">
        <v>1801</v>
      </c>
      <c r="D325" s="501">
        <v>12</v>
      </c>
      <c r="E325" s="502">
        <v>0</v>
      </c>
      <c r="F325" s="502">
        <v>7</v>
      </c>
      <c r="G325" s="502">
        <v>27</v>
      </c>
      <c r="H325" s="503">
        <v>428</v>
      </c>
      <c r="I325" s="504">
        <v>10</v>
      </c>
      <c r="J325" s="504">
        <v>0</v>
      </c>
      <c r="K325" s="504">
        <v>10</v>
      </c>
      <c r="L325" s="504">
        <v>10</v>
      </c>
      <c r="M325" s="504">
        <v>0</v>
      </c>
      <c r="N325" s="505">
        <f t="shared" si="9"/>
        <v>20</v>
      </c>
      <c r="O325" s="506">
        <f t="shared" si="10"/>
        <v>8560</v>
      </c>
      <c r="P325" s="507" t="s">
        <v>1442</v>
      </c>
    </row>
    <row r="326" spans="1:16" ht="18.75" customHeight="1">
      <c r="A326" s="499">
        <v>322</v>
      </c>
      <c r="B326" s="500" t="s">
        <v>1804</v>
      </c>
      <c r="C326" s="512" t="s">
        <v>1801</v>
      </c>
      <c r="D326" s="501">
        <v>12</v>
      </c>
      <c r="E326" s="502">
        <v>3</v>
      </c>
      <c r="F326" s="502">
        <v>0</v>
      </c>
      <c r="G326" s="502">
        <v>4</v>
      </c>
      <c r="H326" s="503">
        <v>428</v>
      </c>
      <c r="I326" s="504">
        <v>6</v>
      </c>
      <c r="J326" s="504">
        <v>5</v>
      </c>
      <c r="K326" s="504">
        <v>0</v>
      </c>
      <c r="L326" s="504">
        <v>0</v>
      </c>
      <c r="M326" s="504">
        <v>0</v>
      </c>
      <c r="N326" s="505">
        <f t="shared" si="9"/>
        <v>5</v>
      </c>
      <c r="O326" s="506">
        <f t="shared" si="10"/>
        <v>2140</v>
      </c>
      <c r="P326" s="507" t="s">
        <v>1442</v>
      </c>
    </row>
    <row r="327" spans="1:16" ht="18.75" customHeight="1">
      <c r="A327" s="499">
        <v>323</v>
      </c>
      <c r="B327" s="500" t="s">
        <v>1804</v>
      </c>
      <c r="C327" s="512" t="s">
        <v>1799</v>
      </c>
      <c r="D327" s="501">
        <v>12</v>
      </c>
      <c r="E327" s="502">
        <v>3</v>
      </c>
      <c r="F327" s="502">
        <v>5</v>
      </c>
      <c r="G327" s="502">
        <v>12</v>
      </c>
      <c r="H327" s="503">
        <v>535</v>
      </c>
      <c r="I327" s="504">
        <v>0</v>
      </c>
      <c r="J327" s="504">
        <v>5</v>
      </c>
      <c r="K327" s="504">
        <v>0</v>
      </c>
      <c r="L327" s="504">
        <v>0</v>
      </c>
      <c r="M327" s="504">
        <v>10</v>
      </c>
      <c r="N327" s="505">
        <f t="shared" si="9"/>
        <v>15</v>
      </c>
      <c r="O327" s="506">
        <f t="shared" si="10"/>
        <v>8025</v>
      </c>
      <c r="P327" s="507" t="s">
        <v>1442</v>
      </c>
    </row>
    <row r="328" spans="1:16" ht="18.75" customHeight="1">
      <c r="A328" s="499">
        <v>324</v>
      </c>
      <c r="B328" s="514" t="s">
        <v>1805</v>
      </c>
      <c r="C328" s="499" t="s">
        <v>1806</v>
      </c>
      <c r="D328" s="501">
        <v>1</v>
      </c>
      <c r="E328" s="502">
        <v>1</v>
      </c>
      <c r="F328" s="502">
        <v>4</v>
      </c>
      <c r="G328" s="502">
        <v>4</v>
      </c>
      <c r="H328" s="503">
        <v>900</v>
      </c>
      <c r="I328" s="504">
        <v>4</v>
      </c>
      <c r="J328" s="504">
        <v>10</v>
      </c>
      <c r="K328" s="504">
        <v>0</v>
      </c>
      <c r="L328" s="504">
        <v>0</v>
      </c>
      <c r="M328" s="504">
        <v>0</v>
      </c>
      <c r="N328" s="505">
        <f t="shared" si="9"/>
        <v>10</v>
      </c>
      <c r="O328" s="506">
        <f t="shared" si="10"/>
        <v>9000</v>
      </c>
      <c r="P328" s="507" t="s">
        <v>1442</v>
      </c>
    </row>
    <row r="329" spans="1:16" ht="18.75" customHeight="1">
      <c r="A329" s="499">
        <v>325</v>
      </c>
      <c r="B329" s="514" t="s">
        <v>1807</v>
      </c>
      <c r="C329" s="499" t="s">
        <v>1808</v>
      </c>
      <c r="D329" s="501">
        <v>1</v>
      </c>
      <c r="E329" s="502">
        <v>5</v>
      </c>
      <c r="F329" s="502">
        <v>7</v>
      </c>
      <c r="G329" s="502">
        <v>3</v>
      </c>
      <c r="H329" s="503">
        <v>900</v>
      </c>
      <c r="I329" s="504">
        <v>10</v>
      </c>
      <c r="J329" s="504">
        <v>10</v>
      </c>
      <c r="K329" s="504">
        <v>0</v>
      </c>
      <c r="L329" s="504">
        <v>0</v>
      </c>
      <c r="M329" s="504">
        <v>0</v>
      </c>
      <c r="N329" s="505">
        <f t="shared" si="9"/>
        <v>10</v>
      </c>
      <c r="O329" s="506">
        <f t="shared" si="10"/>
        <v>9000</v>
      </c>
      <c r="P329" s="507" t="s">
        <v>1442</v>
      </c>
    </row>
    <row r="330" spans="1:16" ht="18.75" customHeight="1">
      <c r="A330" s="499">
        <v>326</v>
      </c>
      <c r="B330" s="514" t="s">
        <v>1809</v>
      </c>
      <c r="C330" s="499" t="s">
        <v>1810</v>
      </c>
      <c r="D330" s="501">
        <v>1</v>
      </c>
      <c r="E330" s="502">
        <v>10</v>
      </c>
      <c r="F330" s="502">
        <v>13</v>
      </c>
      <c r="G330" s="502">
        <v>4</v>
      </c>
      <c r="H330" s="503">
        <v>900</v>
      </c>
      <c r="I330" s="504">
        <v>4</v>
      </c>
      <c r="J330" s="504">
        <v>0</v>
      </c>
      <c r="K330" s="504">
        <v>0</v>
      </c>
      <c r="L330" s="504">
        <v>10</v>
      </c>
      <c r="M330" s="504">
        <v>0</v>
      </c>
      <c r="N330" s="505">
        <f t="shared" si="9"/>
        <v>10</v>
      </c>
      <c r="O330" s="506">
        <f t="shared" si="10"/>
        <v>9000</v>
      </c>
      <c r="P330" s="507" t="s">
        <v>1442</v>
      </c>
    </row>
    <row r="331" spans="1:16" ht="18.75" customHeight="1">
      <c r="A331" s="499">
        <v>327</v>
      </c>
      <c r="B331" s="514" t="s">
        <v>1811</v>
      </c>
      <c r="C331" s="499" t="s">
        <v>1812</v>
      </c>
      <c r="D331" s="501">
        <v>1</v>
      </c>
      <c r="E331" s="502">
        <v>0</v>
      </c>
      <c r="F331" s="502">
        <v>1</v>
      </c>
      <c r="G331" s="502">
        <v>5</v>
      </c>
      <c r="H331" s="503">
        <v>900</v>
      </c>
      <c r="I331" s="504">
        <v>2</v>
      </c>
      <c r="J331" s="504">
        <v>0</v>
      </c>
      <c r="K331" s="504">
        <v>0</v>
      </c>
      <c r="L331" s="504">
        <v>5</v>
      </c>
      <c r="M331" s="504">
        <v>5</v>
      </c>
      <c r="N331" s="505">
        <f>(J331+K331+L331+M331)</f>
        <v>10</v>
      </c>
      <c r="O331" s="506">
        <f>H331*N331</f>
        <v>9000</v>
      </c>
      <c r="P331" s="507" t="s">
        <v>1442</v>
      </c>
    </row>
    <row r="332" spans="1:16" ht="18.75" customHeight="1">
      <c r="A332" s="499">
        <v>328</v>
      </c>
      <c r="B332" s="514" t="s">
        <v>1813</v>
      </c>
      <c r="C332" s="499" t="s">
        <v>1814</v>
      </c>
      <c r="D332" s="501">
        <v>1</v>
      </c>
      <c r="E332" s="502">
        <v>0</v>
      </c>
      <c r="F332" s="502">
        <v>1</v>
      </c>
      <c r="G332" s="502">
        <v>0</v>
      </c>
      <c r="H332" s="503">
        <v>900</v>
      </c>
      <c r="I332" s="504">
        <v>0</v>
      </c>
      <c r="J332" s="504">
        <v>0</v>
      </c>
      <c r="K332" s="504">
        <v>0</v>
      </c>
      <c r="L332" s="504">
        <v>5</v>
      </c>
      <c r="M332" s="504">
        <v>5</v>
      </c>
      <c r="N332" s="505">
        <f>(J332+K332+L332+M332)</f>
        <v>10</v>
      </c>
      <c r="O332" s="506">
        <f>H332*N332</f>
        <v>9000</v>
      </c>
      <c r="P332" s="507" t="s">
        <v>1442</v>
      </c>
    </row>
    <row r="333" spans="1:16" ht="18.75" customHeight="1">
      <c r="A333" s="499">
        <v>329</v>
      </c>
      <c r="B333" s="514" t="s">
        <v>1815</v>
      </c>
      <c r="C333" s="499"/>
      <c r="D333" s="501">
        <v>1</v>
      </c>
      <c r="E333" s="502">
        <v>0</v>
      </c>
      <c r="F333" s="502">
        <v>0</v>
      </c>
      <c r="G333" s="502">
        <v>40</v>
      </c>
      <c r="H333" s="503">
        <v>70</v>
      </c>
      <c r="I333" s="504">
        <v>0</v>
      </c>
      <c r="J333" s="504">
        <v>20</v>
      </c>
      <c r="K333" s="504">
        <v>0</v>
      </c>
      <c r="L333" s="504">
        <v>0</v>
      </c>
      <c r="M333" s="504">
        <v>0</v>
      </c>
      <c r="N333" s="505">
        <f>(J333+K333+L333+M333)</f>
        <v>20</v>
      </c>
      <c r="O333" s="506">
        <f>H333*N333</f>
        <v>1400</v>
      </c>
      <c r="P333" s="507" t="s">
        <v>1442</v>
      </c>
    </row>
    <row r="334" spans="1:16" ht="18.75" customHeight="1">
      <c r="A334" s="499">
        <v>330</v>
      </c>
      <c r="B334" s="500" t="s">
        <v>1816</v>
      </c>
      <c r="C334" s="499" t="s">
        <v>1471</v>
      </c>
      <c r="D334" s="501">
        <v>1</v>
      </c>
      <c r="E334" s="502">
        <v>0</v>
      </c>
      <c r="F334" s="502">
        <v>10</v>
      </c>
      <c r="G334" s="502">
        <v>0</v>
      </c>
      <c r="H334" s="503">
        <v>650</v>
      </c>
      <c r="I334" s="504">
        <v>0</v>
      </c>
      <c r="J334" s="504">
        <v>0</v>
      </c>
      <c r="K334" s="504">
        <v>0</v>
      </c>
      <c r="L334" s="504">
        <v>5</v>
      </c>
      <c r="M334" s="504">
        <v>0</v>
      </c>
      <c r="N334" s="505">
        <f t="shared" si="9"/>
        <v>5</v>
      </c>
      <c r="O334" s="506">
        <f t="shared" si="10"/>
        <v>3250</v>
      </c>
      <c r="P334" s="507" t="s">
        <v>1442</v>
      </c>
    </row>
    <row r="335" spans="1:16" ht="18.75" customHeight="1">
      <c r="A335" s="499">
        <v>331</v>
      </c>
      <c r="B335" s="500" t="s">
        <v>1817</v>
      </c>
      <c r="C335" s="499" t="s">
        <v>1471</v>
      </c>
      <c r="D335" s="501">
        <v>1</v>
      </c>
      <c r="E335" s="502">
        <v>5</v>
      </c>
      <c r="F335" s="502">
        <v>20</v>
      </c>
      <c r="G335" s="502">
        <v>10</v>
      </c>
      <c r="H335" s="503">
        <v>140</v>
      </c>
      <c r="I335" s="504">
        <v>0</v>
      </c>
      <c r="J335" s="504">
        <v>10</v>
      </c>
      <c r="K335" s="504">
        <v>0</v>
      </c>
      <c r="L335" s="504">
        <v>0</v>
      </c>
      <c r="M335" s="504">
        <v>0</v>
      </c>
      <c r="N335" s="505">
        <f t="shared" si="9"/>
        <v>10</v>
      </c>
      <c r="O335" s="506">
        <f t="shared" si="10"/>
        <v>1400</v>
      </c>
      <c r="P335" s="507" t="s">
        <v>1442</v>
      </c>
    </row>
    <row r="336" spans="1:16" ht="18.75" customHeight="1">
      <c r="A336" s="499">
        <v>332</v>
      </c>
      <c r="B336" s="500" t="s">
        <v>1818</v>
      </c>
      <c r="C336" s="499" t="s">
        <v>1471</v>
      </c>
      <c r="D336" s="501">
        <v>1</v>
      </c>
      <c r="E336" s="502">
        <v>5</v>
      </c>
      <c r="F336" s="502">
        <v>10</v>
      </c>
      <c r="G336" s="502">
        <v>10</v>
      </c>
      <c r="H336" s="503">
        <v>140</v>
      </c>
      <c r="I336" s="504">
        <v>0</v>
      </c>
      <c r="J336" s="504">
        <v>10</v>
      </c>
      <c r="K336" s="504">
        <v>0</v>
      </c>
      <c r="L336" s="504">
        <v>0</v>
      </c>
      <c r="M336" s="504">
        <v>0</v>
      </c>
      <c r="N336" s="505">
        <f t="shared" si="9"/>
        <v>10</v>
      </c>
      <c r="O336" s="506">
        <f t="shared" si="10"/>
        <v>1400</v>
      </c>
      <c r="P336" s="507" t="s">
        <v>1442</v>
      </c>
    </row>
    <row r="337" spans="1:16" ht="18.75" customHeight="1">
      <c r="A337" s="499">
        <v>333</v>
      </c>
      <c r="B337" s="500" t="s">
        <v>1819</v>
      </c>
      <c r="C337" s="499" t="s">
        <v>1471</v>
      </c>
      <c r="D337" s="501">
        <v>1</v>
      </c>
      <c r="E337" s="502">
        <v>5</v>
      </c>
      <c r="F337" s="502">
        <v>0</v>
      </c>
      <c r="G337" s="502">
        <v>10</v>
      </c>
      <c r="H337" s="503">
        <v>140</v>
      </c>
      <c r="I337" s="504">
        <v>0</v>
      </c>
      <c r="J337" s="504">
        <v>10</v>
      </c>
      <c r="K337" s="504">
        <v>0</v>
      </c>
      <c r="L337" s="504">
        <v>0</v>
      </c>
      <c r="M337" s="504">
        <v>0</v>
      </c>
      <c r="N337" s="505">
        <f t="shared" si="9"/>
        <v>10</v>
      </c>
      <c r="O337" s="506">
        <f t="shared" si="10"/>
        <v>1400</v>
      </c>
      <c r="P337" s="507" t="s">
        <v>1442</v>
      </c>
    </row>
    <row r="338" spans="1:16" ht="18.75" customHeight="1">
      <c r="A338" s="499">
        <v>334</v>
      </c>
      <c r="B338" s="500" t="s">
        <v>1820</v>
      </c>
      <c r="C338" s="499" t="s">
        <v>1471</v>
      </c>
      <c r="D338" s="501">
        <v>1</v>
      </c>
      <c r="E338" s="502">
        <v>5</v>
      </c>
      <c r="F338" s="502">
        <v>10</v>
      </c>
      <c r="G338" s="502">
        <v>0</v>
      </c>
      <c r="H338" s="503">
        <v>140</v>
      </c>
      <c r="I338" s="504">
        <v>0</v>
      </c>
      <c r="J338" s="504">
        <v>10</v>
      </c>
      <c r="K338" s="504">
        <v>0</v>
      </c>
      <c r="L338" s="504">
        <v>0</v>
      </c>
      <c r="M338" s="504">
        <v>0</v>
      </c>
      <c r="N338" s="505">
        <f t="shared" si="9"/>
        <v>10</v>
      </c>
      <c r="O338" s="506">
        <f t="shared" si="10"/>
        <v>1400</v>
      </c>
      <c r="P338" s="507" t="s">
        <v>1442</v>
      </c>
    </row>
    <row r="339" spans="1:16" ht="18.75" customHeight="1">
      <c r="A339" s="499">
        <v>335</v>
      </c>
      <c r="B339" s="500" t="s">
        <v>1821</v>
      </c>
      <c r="C339" s="499" t="s">
        <v>1471</v>
      </c>
      <c r="D339" s="501">
        <v>1</v>
      </c>
      <c r="E339" s="502">
        <v>0</v>
      </c>
      <c r="F339" s="502">
        <v>10</v>
      </c>
      <c r="G339" s="502">
        <v>0</v>
      </c>
      <c r="H339" s="503">
        <v>560</v>
      </c>
      <c r="I339" s="504">
        <v>0</v>
      </c>
      <c r="J339" s="504">
        <v>5</v>
      </c>
      <c r="K339" s="504">
        <v>0</v>
      </c>
      <c r="L339" s="504">
        <v>0</v>
      </c>
      <c r="M339" s="504">
        <v>5</v>
      </c>
      <c r="N339" s="505">
        <f t="shared" si="9"/>
        <v>10</v>
      </c>
      <c r="O339" s="506">
        <f t="shared" si="10"/>
        <v>5600</v>
      </c>
      <c r="P339" s="507" t="s">
        <v>1442</v>
      </c>
    </row>
    <row r="340" spans="1:16" ht="18.75" customHeight="1">
      <c r="A340" s="499">
        <v>336</v>
      </c>
      <c r="B340" s="500" t="s">
        <v>1822</v>
      </c>
      <c r="C340" s="499" t="s">
        <v>1471</v>
      </c>
      <c r="D340" s="501">
        <v>1</v>
      </c>
      <c r="E340" s="502">
        <v>1</v>
      </c>
      <c r="F340" s="502">
        <v>23</v>
      </c>
      <c r="G340" s="502">
        <v>5</v>
      </c>
      <c r="H340" s="503">
        <v>50</v>
      </c>
      <c r="I340" s="504">
        <v>15</v>
      </c>
      <c r="J340" s="504">
        <v>0</v>
      </c>
      <c r="K340" s="504">
        <v>0</v>
      </c>
      <c r="L340" s="504">
        <v>10</v>
      </c>
      <c r="M340" s="504">
        <v>0</v>
      </c>
      <c r="N340" s="505">
        <f t="shared" si="9"/>
        <v>10</v>
      </c>
      <c r="O340" s="506">
        <f t="shared" si="10"/>
        <v>500</v>
      </c>
      <c r="P340" s="507" t="s">
        <v>1442</v>
      </c>
    </row>
    <row r="341" spans="1:16" ht="18.75" customHeight="1">
      <c r="A341" s="499">
        <v>337</v>
      </c>
      <c r="B341" s="500" t="s">
        <v>1823</v>
      </c>
      <c r="C341" s="499" t="s">
        <v>1471</v>
      </c>
      <c r="D341" s="501">
        <v>1</v>
      </c>
      <c r="E341" s="502">
        <v>1</v>
      </c>
      <c r="F341" s="502">
        <v>23</v>
      </c>
      <c r="G341" s="502">
        <v>18</v>
      </c>
      <c r="H341" s="503">
        <v>60</v>
      </c>
      <c r="I341" s="504">
        <v>60</v>
      </c>
      <c r="J341" s="504">
        <v>0</v>
      </c>
      <c r="K341" s="504">
        <v>0</v>
      </c>
      <c r="L341" s="504">
        <v>10</v>
      </c>
      <c r="M341" s="504">
        <v>0</v>
      </c>
      <c r="N341" s="505">
        <f t="shared" si="9"/>
        <v>10</v>
      </c>
      <c r="O341" s="506">
        <f t="shared" si="10"/>
        <v>600</v>
      </c>
      <c r="P341" s="507" t="s">
        <v>1442</v>
      </c>
    </row>
    <row r="342" spans="1:16" ht="18.75" customHeight="1">
      <c r="A342" s="499">
        <v>338</v>
      </c>
      <c r="B342" s="500" t="s">
        <v>1824</v>
      </c>
      <c r="C342" s="499" t="s">
        <v>1471</v>
      </c>
      <c r="D342" s="501">
        <v>1</v>
      </c>
      <c r="E342" s="502">
        <v>29</v>
      </c>
      <c r="F342" s="502">
        <v>168</v>
      </c>
      <c r="G342" s="502">
        <v>124</v>
      </c>
      <c r="H342" s="503">
        <v>58.39</v>
      </c>
      <c r="I342" s="504">
        <v>21</v>
      </c>
      <c r="J342" s="504">
        <v>30</v>
      </c>
      <c r="K342" s="504">
        <v>30</v>
      </c>
      <c r="L342" s="504">
        <v>50</v>
      </c>
      <c r="M342" s="504">
        <v>40</v>
      </c>
      <c r="N342" s="505">
        <f t="shared" si="9"/>
        <v>150</v>
      </c>
      <c r="O342" s="506">
        <f t="shared" si="10"/>
        <v>8758.5</v>
      </c>
      <c r="P342" s="507" t="s">
        <v>1442</v>
      </c>
    </row>
    <row r="343" spans="1:16" ht="18.75" customHeight="1">
      <c r="A343" s="499">
        <v>339</v>
      </c>
      <c r="B343" s="500" t="s">
        <v>1825</v>
      </c>
      <c r="C343" s="499" t="s">
        <v>1471</v>
      </c>
      <c r="D343" s="501">
        <v>1</v>
      </c>
      <c r="E343" s="502">
        <v>19</v>
      </c>
      <c r="F343" s="502">
        <v>36</v>
      </c>
      <c r="G343" s="502">
        <v>22</v>
      </c>
      <c r="H343" s="503">
        <v>60</v>
      </c>
      <c r="I343" s="504">
        <v>60</v>
      </c>
      <c r="J343" s="504">
        <v>10</v>
      </c>
      <c r="K343" s="504">
        <v>0</v>
      </c>
      <c r="L343" s="504">
        <v>10</v>
      </c>
      <c r="M343" s="504">
        <v>0</v>
      </c>
      <c r="N343" s="505">
        <f t="shared" si="9"/>
        <v>20</v>
      </c>
      <c r="O343" s="506">
        <f t="shared" si="10"/>
        <v>1200</v>
      </c>
      <c r="P343" s="507" t="s">
        <v>1442</v>
      </c>
    </row>
    <row r="344" spans="1:16" ht="18.75" customHeight="1">
      <c r="A344" s="499">
        <v>340</v>
      </c>
      <c r="B344" s="500" t="s">
        <v>1826</v>
      </c>
      <c r="C344" s="499" t="s">
        <v>1471</v>
      </c>
      <c r="D344" s="501">
        <v>1</v>
      </c>
      <c r="E344" s="502">
        <v>8</v>
      </c>
      <c r="F344" s="502">
        <v>7</v>
      </c>
      <c r="G344" s="502">
        <v>33</v>
      </c>
      <c r="H344" s="503">
        <v>60</v>
      </c>
      <c r="I344" s="504">
        <v>93</v>
      </c>
      <c r="J344" s="504">
        <v>0</v>
      </c>
      <c r="K344" s="504">
        <v>0</v>
      </c>
      <c r="L344" s="504">
        <v>0</v>
      </c>
      <c r="M344" s="504">
        <v>10</v>
      </c>
      <c r="N344" s="505">
        <f t="shared" si="9"/>
        <v>10</v>
      </c>
      <c r="O344" s="506">
        <f t="shared" si="10"/>
        <v>600</v>
      </c>
      <c r="P344" s="507" t="s">
        <v>1442</v>
      </c>
    </row>
    <row r="345" spans="1:16" ht="18.75" customHeight="1">
      <c r="A345" s="499">
        <v>341</v>
      </c>
      <c r="B345" s="500" t="s">
        <v>1827</v>
      </c>
      <c r="C345" s="499" t="s">
        <v>1471</v>
      </c>
      <c r="D345" s="501">
        <v>1</v>
      </c>
      <c r="E345" s="502">
        <v>8</v>
      </c>
      <c r="F345" s="502">
        <v>7</v>
      </c>
      <c r="G345" s="502">
        <v>10</v>
      </c>
      <c r="H345" s="503">
        <v>60</v>
      </c>
      <c r="I345" s="504">
        <v>60</v>
      </c>
      <c r="J345" s="504">
        <v>0</v>
      </c>
      <c r="K345" s="504">
        <v>0</v>
      </c>
      <c r="L345" s="504">
        <v>0</v>
      </c>
      <c r="M345" s="504">
        <v>10</v>
      </c>
      <c r="N345" s="505">
        <f>(J345+K345+L345+M345)</f>
        <v>10</v>
      </c>
      <c r="O345" s="506">
        <f>H345*N345</f>
        <v>600</v>
      </c>
      <c r="P345" s="507" t="s">
        <v>1442</v>
      </c>
    </row>
    <row r="346" spans="1:16" ht="18.75" customHeight="1">
      <c r="A346" s="499">
        <v>342</v>
      </c>
      <c r="B346" s="500" t="s">
        <v>1828</v>
      </c>
      <c r="C346" s="499" t="s">
        <v>1471</v>
      </c>
      <c r="D346" s="501">
        <v>1</v>
      </c>
      <c r="E346" s="502">
        <v>8</v>
      </c>
      <c r="F346" s="502">
        <v>0</v>
      </c>
      <c r="G346" s="502">
        <v>40</v>
      </c>
      <c r="H346" s="503">
        <v>60</v>
      </c>
      <c r="I346" s="504">
        <v>18</v>
      </c>
      <c r="J346" s="504">
        <v>0</v>
      </c>
      <c r="K346" s="504">
        <v>0</v>
      </c>
      <c r="L346" s="504">
        <v>10</v>
      </c>
      <c r="M346" s="504">
        <v>20</v>
      </c>
      <c r="N346" s="505">
        <f t="shared" si="9"/>
        <v>30</v>
      </c>
      <c r="O346" s="506">
        <f t="shared" si="10"/>
        <v>1800</v>
      </c>
      <c r="P346" s="507" t="s">
        <v>1442</v>
      </c>
    </row>
    <row r="347" spans="1:16" ht="18.75" customHeight="1">
      <c r="A347" s="499">
        <v>343</v>
      </c>
      <c r="B347" s="500" t="s">
        <v>1829</v>
      </c>
      <c r="C347" s="499" t="s">
        <v>1471</v>
      </c>
      <c r="D347" s="501">
        <v>1</v>
      </c>
      <c r="E347" s="502">
        <v>23</v>
      </c>
      <c r="F347" s="502">
        <v>0</v>
      </c>
      <c r="G347" s="502">
        <v>27</v>
      </c>
      <c r="H347" s="503">
        <v>60</v>
      </c>
      <c r="I347" s="504">
        <v>0</v>
      </c>
      <c r="J347" s="504">
        <v>10</v>
      </c>
      <c r="K347" s="504">
        <v>0</v>
      </c>
      <c r="L347" s="504">
        <v>10</v>
      </c>
      <c r="M347" s="504">
        <v>0</v>
      </c>
      <c r="N347" s="505">
        <f t="shared" si="9"/>
        <v>20</v>
      </c>
      <c r="O347" s="506">
        <f t="shared" si="10"/>
        <v>1200</v>
      </c>
      <c r="P347" s="507" t="s">
        <v>1442</v>
      </c>
    </row>
    <row r="348" spans="1:16" ht="18.75" customHeight="1">
      <c r="A348" s="499">
        <v>344</v>
      </c>
      <c r="B348" s="500" t="s">
        <v>1830</v>
      </c>
      <c r="C348" s="499"/>
      <c r="D348" s="501">
        <v>1</v>
      </c>
      <c r="E348" s="502">
        <v>0</v>
      </c>
      <c r="F348" s="502">
        <v>0</v>
      </c>
      <c r="G348" s="502">
        <v>12</v>
      </c>
      <c r="H348" s="503">
        <v>4280</v>
      </c>
      <c r="I348" s="504">
        <v>0</v>
      </c>
      <c r="J348" s="504">
        <v>10</v>
      </c>
      <c r="K348" s="504">
        <v>0</v>
      </c>
      <c r="L348" s="504">
        <v>0</v>
      </c>
      <c r="M348" s="504">
        <v>0</v>
      </c>
      <c r="N348" s="505">
        <f t="shared" si="9"/>
        <v>10</v>
      </c>
      <c r="O348" s="506">
        <f t="shared" si="10"/>
        <v>42800</v>
      </c>
      <c r="P348" s="507" t="s">
        <v>1442</v>
      </c>
    </row>
    <row r="349" spans="1:16" ht="18.75" customHeight="1">
      <c r="A349" s="499">
        <v>345</v>
      </c>
      <c r="B349" s="500" t="s">
        <v>1831</v>
      </c>
      <c r="C349" s="499" t="s">
        <v>1471</v>
      </c>
      <c r="D349" s="501">
        <v>1</v>
      </c>
      <c r="E349" s="502">
        <v>13</v>
      </c>
      <c r="F349" s="502">
        <v>0</v>
      </c>
      <c r="G349" s="502">
        <v>10</v>
      </c>
      <c r="H349" s="503">
        <v>4280</v>
      </c>
      <c r="I349" s="504">
        <v>4</v>
      </c>
      <c r="J349" s="504">
        <v>0</v>
      </c>
      <c r="K349" s="504">
        <v>5</v>
      </c>
      <c r="L349" s="504">
        <v>5</v>
      </c>
      <c r="M349" s="504">
        <v>5</v>
      </c>
      <c r="N349" s="505">
        <f t="shared" si="9"/>
        <v>15</v>
      </c>
      <c r="O349" s="506">
        <f t="shared" si="10"/>
        <v>64200</v>
      </c>
      <c r="P349" s="507" t="s">
        <v>1442</v>
      </c>
    </row>
    <row r="350" spans="1:16" ht="18.75" customHeight="1">
      <c r="A350" s="499">
        <v>346</v>
      </c>
      <c r="B350" s="500" t="s">
        <v>1832</v>
      </c>
      <c r="C350" s="499" t="s">
        <v>1471</v>
      </c>
      <c r="D350" s="501">
        <v>1</v>
      </c>
      <c r="E350" s="502">
        <v>0</v>
      </c>
      <c r="F350" s="502">
        <v>0</v>
      </c>
      <c r="G350" s="502">
        <v>0</v>
      </c>
      <c r="H350" s="503">
        <v>4400</v>
      </c>
      <c r="I350" s="504">
        <v>0</v>
      </c>
      <c r="J350" s="504">
        <v>5</v>
      </c>
      <c r="K350" s="504">
        <v>0</v>
      </c>
      <c r="L350" s="504">
        <v>0</v>
      </c>
      <c r="M350" s="504">
        <v>0</v>
      </c>
      <c r="N350" s="505">
        <f t="shared" si="9"/>
        <v>5</v>
      </c>
      <c r="O350" s="506">
        <f t="shared" si="10"/>
        <v>22000</v>
      </c>
      <c r="P350" s="507" t="s">
        <v>1442</v>
      </c>
    </row>
    <row r="351" spans="1:16" ht="18.75" customHeight="1">
      <c r="A351" s="499">
        <v>347</v>
      </c>
      <c r="B351" s="500" t="s">
        <v>1833</v>
      </c>
      <c r="C351" s="499"/>
      <c r="D351" s="501">
        <v>1</v>
      </c>
      <c r="E351" s="502">
        <v>3</v>
      </c>
      <c r="F351" s="502">
        <v>2</v>
      </c>
      <c r="G351" s="502">
        <v>0</v>
      </c>
      <c r="H351" s="503">
        <v>3381.2</v>
      </c>
      <c r="I351" s="504">
        <v>0</v>
      </c>
      <c r="J351" s="504">
        <v>5</v>
      </c>
      <c r="K351" s="504">
        <v>0</v>
      </c>
      <c r="L351" s="504">
        <v>0</v>
      </c>
      <c r="M351" s="504">
        <v>0</v>
      </c>
      <c r="N351" s="505">
        <f t="shared" si="9"/>
        <v>5</v>
      </c>
      <c r="O351" s="506">
        <f t="shared" si="10"/>
        <v>16906</v>
      </c>
      <c r="P351" s="507" t="s">
        <v>1442</v>
      </c>
    </row>
    <row r="352" spans="1:16" ht="18.75" customHeight="1">
      <c r="A352" s="499">
        <v>348</v>
      </c>
      <c r="B352" s="500" t="s">
        <v>1834</v>
      </c>
      <c r="C352" s="499" t="s">
        <v>1835</v>
      </c>
      <c r="D352" s="501">
        <v>1</v>
      </c>
      <c r="E352" s="502">
        <v>25</v>
      </c>
      <c r="F352" s="502">
        <v>13</v>
      </c>
      <c r="G352" s="502">
        <v>5</v>
      </c>
      <c r="H352" s="503">
        <v>3852</v>
      </c>
      <c r="I352" s="504">
        <v>2</v>
      </c>
      <c r="J352" s="504">
        <v>10</v>
      </c>
      <c r="K352" s="504">
        <v>0</v>
      </c>
      <c r="L352" s="504">
        <v>0</v>
      </c>
      <c r="M352" s="504">
        <v>0</v>
      </c>
      <c r="N352" s="505">
        <f t="shared" si="9"/>
        <v>10</v>
      </c>
      <c r="O352" s="506">
        <f t="shared" si="10"/>
        <v>38520</v>
      </c>
      <c r="P352" s="507" t="s">
        <v>1442</v>
      </c>
    </row>
    <row r="353" spans="1:16" ht="18.75" customHeight="1">
      <c r="A353" s="499">
        <v>349</v>
      </c>
      <c r="B353" s="500" t="s">
        <v>1836</v>
      </c>
      <c r="C353" s="499"/>
      <c r="D353" s="501">
        <v>1</v>
      </c>
      <c r="E353" s="502">
        <v>0</v>
      </c>
      <c r="F353" s="502">
        <v>14</v>
      </c>
      <c r="G353" s="502">
        <v>0</v>
      </c>
      <c r="H353" s="503">
        <v>1371.43</v>
      </c>
      <c r="I353" s="504">
        <v>0</v>
      </c>
      <c r="J353" s="504">
        <v>0</v>
      </c>
      <c r="K353" s="504">
        <v>0</v>
      </c>
      <c r="L353" s="504">
        <v>5</v>
      </c>
      <c r="M353" s="504">
        <v>0</v>
      </c>
      <c r="N353" s="505">
        <f>(J353+K353+L353+M353)</f>
        <v>5</v>
      </c>
      <c r="O353" s="506">
        <f>H353*N353</f>
        <v>6857.1500000000005</v>
      </c>
      <c r="P353" s="507" t="s">
        <v>1442</v>
      </c>
    </row>
    <row r="354" spans="1:16" ht="18.75" customHeight="1">
      <c r="A354" s="499">
        <v>350</v>
      </c>
      <c r="B354" s="500" t="s">
        <v>1837</v>
      </c>
      <c r="C354" s="499" t="s">
        <v>1471</v>
      </c>
      <c r="D354" s="501">
        <v>1</v>
      </c>
      <c r="E354" s="502">
        <v>1804</v>
      </c>
      <c r="F354" s="502">
        <v>2350</v>
      </c>
      <c r="G354" s="502">
        <v>1700</v>
      </c>
      <c r="H354" s="503">
        <v>3.41</v>
      </c>
      <c r="I354" s="504">
        <v>900</v>
      </c>
      <c r="J354" s="504">
        <v>300</v>
      </c>
      <c r="K354" s="504">
        <v>500</v>
      </c>
      <c r="L354" s="504">
        <v>500</v>
      </c>
      <c r="M354" s="504">
        <v>500</v>
      </c>
      <c r="N354" s="505">
        <f t="shared" si="9"/>
        <v>1800</v>
      </c>
      <c r="O354" s="506">
        <f t="shared" si="10"/>
        <v>6138</v>
      </c>
      <c r="P354" s="507" t="s">
        <v>1442</v>
      </c>
    </row>
    <row r="355" spans="1:16" ht="18.75" customHeight="1">
      <c r="A355" s="499">
        <v>351</v>
      </c>
      <c r="B355" s="500" t="s">
        <v>1838</v>
      </c>
      <c r="C355" s="499" t="s">
        <v>1471</v>
      </c>
      <c r="D355" s="501">
        <v>1</v>
      </c>
      <c r="E355" s="502">
        <v>280</v>
      </c>
      <c r="F355" s="502">
        <v>2570</v>
      </c>
      <c r="G355" s="502">
        <v>3860</v>
      </c>
      <c r="H355" s="503">
        <v>3.46</v>
      </c>
      <c r="I355" s="504">
        <v>570</v>
      </c>
      <c r="J355" s="504">
        <v>600</v>
      </c>
      <c r="K355" s="504">
        <v>900</v>
      </c>
      <c r="L355" s="504">
        <v>800</v>
      </c>
      <c r="M355" s="504">
        <v>900</v>
      </c>
      <c r="N355" s="505">
        <f t="shared" si="9"/>
        <v>3200</v>
      </c>
      <c r="O355" s="506">
        <f t="shared" si="10"/>
        <v>11072</v>
      </c>
      <c r="P355" s="507" t="s">
        <v>1442</v>
      </c>
    </row>
    <row r="356" spans="1:16" ht="18.75" customHeight="1">
      <c r="A356" s="499">
        <v>352</v>
      </c>
      <c r="B356" s="500" t="s">
        <v>1839</v>
      </c>
      <c r="C356" s="499" t="s">
        <v>1471</v>
      </c>
      <c r="D356" s="501">
        <v>1</v>
      </c>
      <c r="E356" s="502">
        <v>24010</v>
      </c>
      <c r="F356" s="502">
        <v>15630</v>
      </c>
      <c r="G356" s="502">
        <v>15370</v>
      </c>
      <c r="H356" s="503">
        <v>3.18</v>
      </c>
      <c r="I356" s="504">
        <v>250</v>
      </c>
      <c r="J356" s="504">
        <v>3000</v>
      </c>
      <c r="K356" s="504">
        <v>3000</v>
      </c>
      <c r="L356" s="504">
        <v>5000</v>
      </c>
      <c r="M356" s="504">
        <v>4500</v>
      </c>
      <c r="N356" s="505">
        <f t="shared" si="9"/>
        <v>15500</v>
      </c>
      <c r="O356" s="506">
        <f t="shared" si="10"/>
        <v>49290</v>
      </c>
      <c r="P356" s="507" t="s">
        <v>1442</v>
      </c>
    </row>
    <row r="357" spans="1:16" ht="18.75" customHeight="1">
      <c r="A357" s="499">
        <v>353</v>
      </c>
      <c r="B357" s="500" t="s">
        <v>1840</v>
      </c>
      <c r="C357" s="499" t="s">
        <v>1471</v>
      </c>
      <c r="D357" s="501">
        <v>1</v>
      </c>
      <c r="E357" s="502">
        <v>5626</v>
      </c>
      <c r="F357" s="502">
        <v>3434</v>
      </c>
      <c r="G357" s="502">
        <v>730</v>
      </c>
      <c r="H357" s="503">
        <v>3.62</v>
      </c>
      <c r="I357" s="504">
        <v>870</v>
      </c>
      <c r="J357" s="504">
        <v>500</v>
      </c>
      <c r="K357" s="504">
        <v>500</v>
      </c>
      <c r="L357" s="504">
        <v>600</v>
      </c>
      <c r="M357" s="504">
        <v>500</v>
      </c>
      <c r="N357" s="505">
        <f t="shared" si="9"/>
        <v>2100</v>
      </c>
      <c r="O357" s="506">
        <f t="shared" si="10"/>
        <v>7602</v>
      </c>
      <c r="P357" s="507" t="s">
        <v>1442</v>
      </c>
    </row>
    <row r="358" spans="1:16" ht="18.75" customHeight="1">
      <c r="A358" s="499">
        <v>354</v>
      </c>
      <c r="B358" s="500" t="s">
        <v>1841</v>
      </c>
      <c r="C358" s="499" t="s">
        <v>1471</v>
      </c>
      <c r="D358" s="501">
        <v>1</v>
      </c>
      <c r="E358" s="502">
        <v>511</v>
      </c>
      <c r="F358" s="502">
        <v>150</v>
      </c>
      <c r="G358" s="502">
        <v>800</v>
      </c>
      <c r="H358" s="503">
        <v>2.95</v>
      </c>
      <c r="I358" s="504">
        <v>400</v>
      </c>
      <c r="J358" s="504">
        <v>100</v>
      </c>
      <c r="K358" s="504">
        <v>100</v>
      </c>
      <c r="L358" s="504">
        <v>100</v>
      </c>
      <c r="M358" s="504">
        <v>200</v>
      </c>
      <c r="N358" s="505">
        <f t="shared" ref="N358:N436" si="11">(J358+K358+L358+M358)</f>
        <v>500</v>
      </c>
      <c r="O358" s="506">
        <f t="shared" ref="O358:O436" si="12">H358*N358</f>
        <v>1475</v>
      </c>
      <c r="P358" s="507" t="s">
        <v>1442</v>
      </c>
    </row>
    <row r="359" spans="1:16" ht="18.75" customHeight="1">
      <c r="A359" s="499">
        <v>355</v>
      </c>
      <c r="B359" s="500" t="s">
        <v>1842</v>
      </c>
      <c r="C359" s="499" t="s">
        <v>1471</v>
      </c>
      <c r="D359" s="501">
        <v>1</v>
      </c>
      <c r="E359" s="502">
        <v>33</v>
      </c>
      <c r="F359" s="502">
        <v>200</v>
      </c>
      <c r="G359" s="502">
        <v>372</v>
      </c>
      <c r="H359" s="516">
        <v>3.87</v>
      </c>
      <c r="I359" s="504">
        <v>200</v>
      </c>
      <c r="J359" s="504">
        <v>100</v>
      </c>
      <c r="K359" s="504">
        <v>50</v>
      </c>
      <c r="L359" s="504">
        <v>100</v>
      </c>
      <c r="M359" s="504">
        <v>100</v>
      </c>
      <c r="N359" s="505">
        <f t="shared" si="11"/>
        <v>350</v>
      </c>
      <c r="O359" s="506">
        <f t="shared" si="12"/>
        <v>1354.5</v>
      </c>
      <c r="P359" s="507" t="s">
        <v>1442</v>
      </c>
    </row>
    <row r="360" spans="1:16" ht="18.75" customHeight="1">
      <c r="A360" s="499">
        <v>356</v>
      </c>
      <c r="B360" s="500" t="s">
        <v>1843</v>
      </c>
      <c r="C360" s="499" t="s">
        <v>1471</v>
      </c>
      <c r="D360" s="501">
        <v>1</v>
      </c>
      <c r="E360" s="502">
        <v>1411</v>
      </c>
      <c r="F360" s="502">
        <v>2604</v>
      </c>
      <c r="G360" s="502">
        <v>700</v>
      </c>
      <c r="H360" s="503">
        <v>3</v>
      </c>
      <c r="I360" s="504">
        <v>180</v>
      </c>
      <c r="J360" s="504">
        <v>300</v>
      </c>
      <c r="K360" s="504">
        <v>400</v>
      </c>
      <c r="L360" s="504">
        <v>400</v>
      </c>
      <c r="M360" s="504">
        <v>400</v>
      </c>
      <c r="N360" s="505">
        <f t="shared" si="11"/>
        <v>1500</v>
      </c>
      <c r="O360" s="506">
        <f t="shared" si="12"/>
        <v>4500</v>
      </c>
      <c r="P360" s="507" t="s">
        <v>1442</v>
      </c>
    </row>
    <row r="361" spans="1:16" ht="18.75" customHeight="1">
      <c r="A361" s="499">
        <v>357</v>
      </c>
      <c r="B361" s="500" t="s">
        <v>534</v>
      </c>
      <c r="C361" s="499" t="s">
        <v>1471</v>
      </c>
      <c r="D361" s="501">
        <v>1</v>
      </c>
      <c r="E361" s="502">
        <v>1</v>
      </c>
      <c r="F361" s="502">
        <v>0</v>
      </c>
      <c r="G361" s="502">
        <v>1</v>
      </c>
      <c r="H361" s="503">
        <v>8560</v>
      </c>
      <c r="I361" s="504">
        <v>0</v>
      </c>
      <c r="J361" s="504">
        <v>1</v>
      </c>
      <c r="K361" s="504">
        <v>0</v>
      </c>
      <c r="L361" s="504">
        <v>0</v>
      </c>
      <c r="M361" s="504">
        <v>0</v>
      </c>
      <c r="N361" s="505">
        <f>(J361+K361+L361+M361)</f>
        <v>1</v>
      </c>
      <c r="O361" s="506">
        <f>H361*N361</f>
        <v>8560</v>
      </c>
      <c r="P361" s="507" t="s">
        <v>1442</v>
      </c>
    </row>
    <row r="362" spans="1:16" ht="18.75" customHeight="1">
      <c r="A362" s="499">
        <v>358</v>
      </c>
      <c r="B362" s="500" t="s">
        <v>1844</v>
      </c>
      <c r="C362" s="499" t="s">
        <v>1471</v>
      </c>
      <c r="D362" s="501">
        <v>1</v>
      </c>
      <c r="E362" s="502">
        <v>10</v>
      </c>
      <c r="F362" s="502">
        <v>0</v>
      </c>
      <c r="G362" s="502">
        <v>0</v>
      </c>
      <c r="H362" s="503">
        <v>350</v>
      </c>
      <c r="I362" s="504">
        <v>0</v>
      </c>
      <c r="J362" s="504">
        <v>10</v>
      </c>
      <c r="K362" s="504">
        <v>0</v>
      </c>
      <c r="L362" s="504">
        <v>10</v>
      </c>
      <c r="M362" s="504">
        <v>0</v>
      </c>
      <c r="N362" s="505">
        <f>(J362+K362+L362+M362)</f>
        <v>20</v>
      </c>
      <c r="O362" s="506">
        <f>H362*N362</f>
        <v>7000</v>
      </c>
      <c r="P362" s="507" t="s">
        <v>1442</v>
      </c>
    </row>
    <row r="363" spans="1:16" ht="18.75" customHeight="1">
      <c r="A363" s="499">
        <v>359</v>
      </c>
      <c r="B363" s="500" t="s">
        <v>1845</v>
      </c>
      <c r="C363" s="499" t="s">
        <v>1471</v>
      </c>
      <c r="D363" s="501">
        <v>1</v>
      </c>
      <c r="E363" s="502">
        <v>3</v>
      </c>
      <c r="F363" s="502">
        <v>4</v>
      </c>
      <c r="G363" s="502">
        <v>6</v>
      </c>
      <c r="H363" s="503">
        <v>1744.1</v>
      </c>
      <c r="I363" s="504">
        <v>3</v>
      </c>
      <c r="J363" s="504">
        <v>5</v>
      </c>
      <c r="K363" s="504">
        <v>0</v>
      </c>
      <c r="L363" s="504">
        <v>0</v>
      </c>
      <c r="M363" s="504">
        <v>0</v>
      </c>
      <c r="N363" s="505">
        <f>(J363+K363+L363+M363)</f>
        <v>5</v>
      </c>
      <c r="O363" s="506">
        <f>H363*N363</f>
        <v>8720.5</v>
      </c>
      <c r="P363" s="507" t="s">
        <v>1442</v>
      </c>
    </row>
    <row r="364" spans="1:16" ht="18.75" customHeight="1">
      <c r="A364" s="499">
        <v>360</v>
      </c>
      <c r="B364" s="500" t="s">
        <v>1846</v>
      </c>
      <c r="C364" s="499" t="s">
        <v>1471</v>
      </c>
      <c r="D364" s="501">
        <v>1</v>
      </c>
      <c r="E364" s="502">
        <v>6</v>
      </c>
      <c r="F364" s="502">
        <v>6</v>
      </c>
      <c r="G364" s="502">
        <v>8</v>
      </c>
      <c r="H364" s="503">
        <v>1572.9</v>
      </c>
      <c r="I364" s="504">
        <v>2</v>
      </c>
      <c r="J364" s="504">
        <v>10</v>
      </c>
      <c r="K364" s="504">
        <v>0</v>
      </c>
      <c r="L364" s="504">
        <v>0</v>
      </c>
      <c r="M364" s="504">
        <v>0</v>
      </c>
      <c r="N364" s="505">
        <f>(J364+K364+L364+M364)</f>
        <v>10</v>
      </c>
      <c r="O364" s="506">
        <f>H364*N364</f>
        <v>15729</v>
      </c>
      <c r="P364" s="507" t="s">
        <v>1442</v>
      </c>
    </row>
    <row r="365" spans="1:16" ht="18.75" customHeight="1">
      <c r="A365" s="499">
        <v>361</v>
      </c>
      <c r="B365" s="500" t="s">
        <v>1847</v>
      </c>
      <c r="C365" s="499" t="s">
        <v>1471</v>
      </c>
      <c r="D365" s="501">
        <v>1</v>
      </c>
      <c r="E365" s="502">
        <v>6</v>
      </c>
      <c r="F365" s="502">
        <v>3</v>
      </c>
      <c r="G365" s="502">
        <v>1</v>
      </c>
      <c r="H365" s="503">
        <v>1861.8</v>
      </c>
      <c r="I365" s="504">
        <v>2</v>
      </c>
      <c r="J365" s="504">
        <v>5</v>
      </c>
      <c r="K365" s="504">
        <v>0</v>
      </c>
      <c r="L365" s="504">
        <v>5</v>
      </c>
      <c r="M365" s="504">
        <v>0</v>
      </c>
      <c r="N365" s="505">
        <f>(J365+K365+L365+M365)</f>
        <v>10</v>
      </c>
      <c r="O365" s="506">
        <f>H365*N365</f>
        <v>18618</v>
      </c>
      <c r="P365" s="507" t="s">
        <v>1442</v>
      </c>
    </row>
    <row r="366" spans="1:16" ht="18.75" customHeight="1">
      <c r="A366" s="499">
        <v>362</v>
      </c>
      <c r="B366" s="500" t="s">
        <v>1848</v>
      </c>
      <c r="C366" s="499" t="s">
        <v>1471</v>
      </c>
      <c r="D366" s="501">
        <v>1</v>
      </c>
      <c r="E366" s="502">
        <v>30</v>
      </c>
      <c r="F366" s="502">
        <v>0</v>
      </c>
      <c r="G366" s="502">
        <v>20</v>
      </c>
      <c r="H366" s="503">
        <v>180</v>
      </c>
      <c r="I366" s="504">
        <v>10</v>
      </c>
      <c r="J366" s="504">
        <v>0</v>
      </c>
      <c r="K366" s="504">
        <v>0</v>
      </c>
      <c r="L366" s="504">
        <v>10</v>
      </c>
      <c r="M366" s="504">
        <v>10</v>
      </c>
      <c r="N366" s="505">
        <f t="shared" si="11"/>
        <v>20</v>
      </c>
      <c r="O366" s="506">
        <f t="shared" si="12"/>
        <v>3600</v>
      </c>
      <c r="P366" s="507" t="s">
        <v>1442</v>
      </c>
    </row>
    <row r="367" spans="1:16" ht="18.75" customHeight="1">
      <c r="A367" s="499">
        <v>363</v>
      </c>
      <c r="B367" s="500" t="s">
        <v>1849</v>
      </c>
      <c r="C367" s="499" t="s">
        <v>1471</v>
      </c>
      <c r="D367" s="501">
        <v>1</v>
      </c>
      <c r="E367" s="502">
        <v>27</v>
      </c>
      <c r="F367" s="502">
        <v>58</v>
      </c>
      <c r="G367" s="502">
        <v>58</v>
      </c>
      <c r="H367" s="503">
        <v>180</v>
      </c>
      <c r="I367" s="504">
        <v>20</v>
      </c>
      <c r="J367" s="504">
        <v>40</v>
      </c>
      <c r="K367" s="504">
        <v>10</v>
      </c>
      <c r="L367" s="504">
        <v>10</v>
      </c>
      <c r="M367" s="504">
        <v>10</v>
      </c>
      <c r="N367" s="505">
        <f t="shared" si="11"/>
        <v>70</v>
      </c>
      <c r="O367" s="506">
        <f t="shared" si="12"/>
        <v>12600</v>
      </c>
      <c r="P367" s="507" t="s">
        <v>1442</v>
      </c>
    </row>
    <row r="368" spans="1:16" ht="18.75" customHeight="1">
      <c r="A368" s="499">
        <v>364</v>
      </c>
      <c r="B368" s="500" t="s">
        <v>1850</v>
      </c>
      <c r="C368" s="499" t="s">
        <v>1471</v>
      </c>
      <c r="D368" s="501">
        <v>1</v>
      </c>
      <c r="E368" s="502">
        <v>62</v>
      </c>
      <c r="F368" s="502">
        <v>30</v>
      </c>
      <c r="G368" s="502">
        <v>27</v>
      </c>
      <c r="H368" s="503">
        <v>180</v>
      </c>
      <c r="I368" s="504">
        <v>36</v>
      </c>
      <c r="J368" s="504">
        <v>0</v>
      </c>
      <c r="K368" s="504">
        <v>20</v>
      </c>
      <c r="L368" s="504">
        <v>10</v>
      </c>
      <c r="M368" s="504">
        <v>10</v>
      </c>
      <c r="N368" s="505">
        <f t="shared" si="11"/>
        <v>40</v>
      </c>
      <c r="O368" s="506">
        <f t="shared" si="12"/>
        <v>7200</v>
      </c>
      <c r="P368" s="507" t="s">
        <v>1442</v>
      </c>
    </row>
    <row r="369" spans="1:16" ht="18.75" customHeight="1">
      <c r="A369" s="499">
        <v>365</v>
      </c>
      <c r="B369" s="500" t="s">
        <v>1851</v>
      </c>
      <c r="C369" s="499" t="s">
        <v>1471</v>
      </c>
      <c r="D369" s="501">
        <v>1</v>
      </c>
      <c r="E369" s="502">
        <v>20</v>
      </c>
      <c r="F369" s="502">
        <v>10</v>
      </c>
      <c r="G369" s="502">
        <v>5</v>
      </c>
      <c r="H369" s="503">
        <v>180</v>
      </c>
      <c r="I369" s="504">
        <v>15</v>
      </c>
      <c r="J369" s="504">
        <v>0</v>
      </c>
      <c r="K369" s="504">
        <v>10</v>
      </c>
      <c r="L369" s="504">
        <v>0</v>
      </c>
      <c r="M369" s="504">
        <v>0</v>
      </c>
      <c r="N369" s="505">
        <f t="shared" si="11"/>
        <v>10</v>
      </c>
      <c r="O369" s="506">
        <f t="shared" si="12"/>
        <v>1800</v>
      </c>
      <c r="P369" s="507" t="s">
        <v>1442</v>
      </c>
    </row>
    <row r="370" spans="1:16" ht="18.75" customHeight="1">
      <c r="A370" s="499">
        <v>366</v>
      </c>
      <c r="B370" s="500" t="s">
        <v>1852</v>
      </c>
      <c r="C370" s="499"/>
      <c r="D370" s="501">
        <v>1</v>
      </c>
      <c r="E370" s="502">
        <v>6</v>
      </c>
      <c r="F370" s="502">
        <v>2</v>
      </c>
      <c r="G370" s="502">
        <v>8</v>
      </c>
      <c r="H370" s="503">
        <v>180</v>
      </c>
      <c r="I370" s="504">
        <v>10</v>
      </c>
      <c r="J370" s="504">
        <v>0</v>
      </c>
      <c r="K370" s="504">
        <v>10</v>
      </c>
      <c r="L370" s="504">
        <v>0</v>
      </c>
      <c r="M370" s="504">
        <v>0</v>
      </c>
      <c r="N370" s="505">
        <f t="shared" si="11"/>
        <v>10</v>
      </c>
      <c r="O370" s="506">
        <f t="shared" si="12"/>
        <v>1800</v>
      </c>
      <c r="P370" s="507" t="s">
        <v>1442</v>
      </c>
    </row>
    <row r="371" spans="1:16" ht="18.75" customHeight="1">
      <c r="A371" s="499">
        <v>367</v>
      </c>
      <c r="B371" s="500" t="s">
        <v>1853</v>
      </c>
      <c r="C371" s="499"/>
      <c r="D371" s="501">
        <v>1</v>
      </c>
      <c r="E371" s="502">
        <v>2</v>
      </c>
      <c r="F371" s="502">
        <v>1</v>
      </c>
      <c r="G371" s="502">
        <v>14</v>
      </c>
      <c r="H371" s="503">
        <v>180</v>
      </c>
      <c r="I371" s="504">
        <v>11</v>
      </c>
      <c r="J371" s="504">
        <v>0</v>
      </c>
      <c r="K371" s="504">
        <v>10</v>
      </c>
      <c r="L371" s="504">
        <v>0</v>
      </c>
      <c r="M371" s="504">
        <v>0</v>
      </c>
      <c r="N371" s="505">
        <f t="shared" si="11"/>
        <v>10</v>
      </c>
      <c r="O371" s="506">
        <f t="shared" si="12"/>
        <v>1800</v>
      </c>
      <c r="P371" s="507" t="s">
        <v>1442</v>
      </c>
    </row>
    <row r="372" spans="1:16" ht="18.75" customHeight="1">
      <c r="A372" s="499">
        <v>368</v>
      </c>
      <c r="B372" s="500" t="s">
        <v>1854</v>
      </c>
      <c r="C372" s="499" t="s">
        <v>1471</v>
      </c>
      <c r="D372" s="501">
        <v>50</v>
      </c>
      <c r="E372" s="502">
        <v>146</v>
      </c>
      <c r="F372" s="502">
        <v>163</v>
      </c>
      <c r="G372" s="502">
        <v>175</v>
      </c>
      <c r="H372" s="503">
        <v>325</v>
      </c>
      <c r="I372" s="504">
        <v>36</v>
      </c>
      <c r="J372" s="504">
        <v>40</v>
      </c>
      <c r="K372" s="504">
        <v>40</v>
      </c>
      <c r="L372" s="504">
        <v>50</v>
      </c>
      <c r="M372" s="504">
        <v>40</v>
      </c>
      <c r="N372" s="505">
        <f t="shared" si="11"/>
        <v>170</v>
      </c>
      <c r="O372" s="506">
        <f t="shared" si="12"/>
        <v>55250</v>
      </c>
      <c r="P372" s="507" t="s">
        <v>1442</v>
      </c>
    </row>
    <row r="373" spans="1:16" ht="18.75" customHeight="1">
      <c r="A373" s="499">
        <v>369</v>
      </c>
      <c r="B373" s="500" t="s">
        <v>1855</v>
      </c>
      <c r="C373" s="499"/>
      <c r="D373" s="501">
        <v>1</v>
      </c>
      <c r="E373" s="502">
        <v>0</v>
      </c>
      <c r="F373" s="502">
        <v>0</v>
      </c>
      <c r="G373" s="502">
        <v>0</v>
      </c>
      <c r="H373" s="503">
        <v>90</v>
      </c>
      <c r="I373" s="504">
        <v>0</v>
      </c>
      <c r="J373" s="504">
        <v>5</v>
      </c>
      <c r="K373" s="504">
        <v>0</v>
      </c>
      <c r="L373" s="504">
        <v>0</v>
      </c>
      <c r="M373" s="504">
        <v>0</v>
      </c>
      <c r="N373" s="505">
        <f t="shared" si="11"/>
        <v>5</v>
      </c>
      <c r="O373" s="506">
        <f t="shared" si="12"/>
        <v>450</v>
      </c>
      <c r="P373" s="507" t="s">
        <v>1442</v>
      </c>
    </row>
    <row r="374" spans="1:16" ht="18.75" customHeight="1">
      <c r="A374" s="499">
        <v>370</v>
      </c>
      <c r="B374" s="500" t="s">
        <v>1856</v>
      </c>
      <c r="C374" s="499"/>
      <c r="D374" s="501">
        <v>1</v>
      </c>
      <c r="E374" s="502">
        <v>0</v>
      </c>
      <c r="F374" s="502">
        <v>0</v>
      </c>
      <c r="G374" s="502">
        <v>0</v>
      </c>
      <c r="H374" s="503">
        <v>278.2</v>
      </c>
      <c r="I374" s="504">
        <v>0</v>
      </c>
      <c r="J374" s="504">
        <v>5</v>
      </c>
      <c r="K374" s="504">
        <v>0</v>
      </c>
      <c r="L374" s="504">
        <v>0</v>
      </c>
      <c r="M374" s="504">
        <v>0</v>
      </c>
      <c r="N374" s="505">
        <f t="shared" si="11"/>
        <v>5</v>
      </c>
      <c r="O374" s="506">
        <f t="shared" si="12"/>
        <v>1391</v>
      </c>
      <c r="P374" s="507" t="s">
        <v>1442</v>
      </c>
    </row>
    <row r="375" spans="1:16" ht="18.75" customHeight="1">
      <c r="A375" s="499">
        <v>371</v>
      </c>
      <c r="B375" s="514" t="s">
        <v>1857</v>
      </c>
      <c r="C375" s="499"/>
      <c r="D375" s="501">
        <v>1</v>
      </c>
      <c r="E375" s="502">
        <v>5</v>
      </c>
      <c r="F375" s="502">
        <v>3</v>
      </c>
      <c r="G375" s="502">
        <v>7</v>
      </c>
      <c r="H375" s="503">
        <v>1267.95</v>
      </c>
      <c r="I375" s="504">
        <v>1</v>
      </c>
      <c r="J375" s="504">
        <v>5</v>
      </c>
      <c r="K375" s="504">
        <v>5</v>
      </c>
      <c r="L375" s="504">
        <v>0</v>
      </c>
      <c r="M375" s="504">
        <v>0</v>
      </c>
      <c r="N375" s="505">
        <f>(J375+K375+L375+M375)</f>
        <v>10</v>
      </c>
      <c r="O375" s="506">
        <f>H375*N375</f>
        <v>12679.5</v>
      </c>
      <c r="P375" s="507" t="s">
        <v>1442</v>
      </c>
    </row>
    <row r="376" spans="1:16" ht="18.75" customHeight="1">
      <c r="A376" s="499">
        <v>372</v>
      </c>
      <c r="B376" s="514" t="s">
        <v>1858</v>
      </c>
      <c r="C376" s="499"/>
      <c r="D376" s="501">
        <v>1</v>
      </c>
      <c r="E376" s="502">
        <v>5</v>
      </c>
      <c r="F376" s="502">
        <v>3</v>
      </c>
      <c r="G376" s="502">
        <v>12</v>
      </c>
      <c r="H376" s="503">
        <v>1267.95</v>
      </c>
      <c r="I376" s="504">
        <v>1</v>
      </c>
      <c r="J376" s="504">
        <v>5</v>
      </c>
      <c r="K376" s="504">
        <v>0</v>
      </c>
      <c r="L376" s="504">
        <v>5</v>
      </c>
      <c r="M376" s="504">
        <v>0</v>
      </c>
      <c r="N376" s="505">
        <f>(J376+K376+L376+M376)</f>
        <v>10</v>
      </c>
      <c r="O376" s="506">
        <f>H376*N376</f>
        <v>12679.5</v>
      </c>
      <c r="P376" s="507" t="s">
        <v>1442</v>
      </c>
    </row>
    <row r="377" spans="1:16" ht="18.75" customHeight="1">
      <c r="A377" s="499">
        <v>373</v>
      </c>
      <c r="B377" s="514" t="s">
        <v>1859</v>
      </c>
      <c r="C377" s="499"/>
      <c r="D377" s="501">
        <v>1</v>
      </c>
      <c r="E377" s="502">
        <v>5</v>
      </c>
      <c r="F377" s="502">
        <v>3</v>
      </c>
      <c r="G377" s="502">
        <v>10</v>
      </c>
      <c r="H377" s="503">
        <v>1267.95</v>
      </c>
      <c r="I377" s="504">
        <v>0</v>
      </c>
      <c r="J377" s="504">
        <v>5</v>
      </c>
      <c r="K377" s="504">
        <v>0</v>
      </c>
      <c r="L377" s="504">
        <v>5</v>
      </c>
      <c r="M377" s="504">
        <v>0</v>
      </c>
      <c r="N377" s="505">
        <f>(J377+K377+L377+M377)</f>
        <v>10</v>
      </c>
      <c r="O377" s="506">
        <f>H377*N377</f>
        <v>12679.5</v>
      </c>
      <c r="P377" s="507" t="s">
        <v>1442</v>
      </c>
    </row>
    <row r="378" spans="1:16" ht="18.75" customHeight="1">
      <c r="A378" s="499">
        <v>374</v>
      </c>
      <c r="B378" s="500" t="s">
        <v>1860</v>
      </c>
      <c r="C378" s="499" t="s">
        <v>1471</v>
      </c>
      <c r="D378" s="501">
        <v>1</v>
      </c>
      <c r="E378" s="502">
        <v>32</v>
      </c>
      <c r="F378" s="502">
        <v>32</v>
      </c>
      <c r="G378" s="502">
        <v>70</v>
      </c>
      <c r="H378" s="503">
        <v>264.29000000000002</v>
      </c>
      <c r="I378" s="504">
        <v>37</v>
      </c>
      <c r="J378" s="504">
        <v>10</v>
      </c>
      <c r="K378" s="504">
        <v>10</v>
      </c>
      <c r="L378" s="504">
        <v>20</v>
      </c>
      <c r="M378" s="504">
        <v>20</v>
      </c>
      <c r="N378" s="505">
        <f>(J378+K378+L378+M378)</f>
        <v>60</v>
      </c>
      <c r="O378" s="506">
        <f>H378*N378</f>
        <v>15857.400000000001</v>
      </c>
      <c r="P378" s="507" t="s">
        <v>1442</v>
      </c>
    </row>
    <row r="379" spans="1:16" ht="18.75" customHeight="1">
      <c r="A379" s="499">
        <v>375</v>
      </c>
      <c r="B379" s="500" t="s">
        <v>1861</v>
      </c>
      <c r="C379" s="499" t="s">
        <v>1471</v>
      </c>
      <c r="D379" s="501">
        <v>1</v>
      </c>
      <c r="E379" s="502">
        <v>656</v>
      </c>
      <c r="F379" s="502">
        <v>879</v>
      </c>
      <c r="G379" s="502">
        <v>764</v>
      </c>
      <c r="H379" s="503">
        <v>264.29000000000002</v>
      </c>
      <c r="I379" s="504">
        <v>69</v>
      </c>
      <c r="J379" s="504">
        <v>150</v>
      </c>
      <c r="K379" s="504">
        <v>250</v>
      </c>
      <c r="L379" s="504">
        <v>200</v>
      </c>
      <c r="M379" s="504">
        <v>150</v>
      </c>
      <c r="N379" s="505">
        <f t="shared" si="11"/>
        <v>750</v>
      </c>
      <c r="O379" s="506">
        <f t="shared" si="12"/>
        <v>198217.50000000003</v>
      </c>
      <c r="P379" s="507" t="s">
        <v>1442</v>
      </c>
    </row>
    <row r="380" spans="1:16" ht="18.75" customHeight="1">
      <c r="A380" s="499">
        <v>376</v>
      </c>
      <c r="B380" s="500" t="s">
        <v>1862</v>
      </c>
      <c r="C380" s="499"/>
      <c r="D380" s="501">
        <v>1</v>
      </c>
      <c r="E380" s="502">
        <v>104</v>
      </c>
      <c r="F380" s="502">
        <v>119</v>
      </c>
      <c r="G380" s="502">
        <v>180</v>
      </c>
      <c r="H380" s="503">
        <v>264.29000000000002</v>
      </c>
      <c r="I380" s="504">
        <v>36</v>
      </c>
      <c r="J380" s="504">
        <v>50</v>
      </c>
      <c r="K380" s="504">
        <v>30</v>
      </c>
      <c r="L380" s="504">
        <v>40</v>
      </c>
      <c r="M380" s="504">
        <v>30</v>
      </c>
      <c r="N380" s="505">
        <f t="shared" si="11"/>
        <v>150</v>
      </c>
      <c r="O380" s="506">
        <f t="shared" si="12"/>
        <v>39643.5</v>
      </c>
      <c r="P380" s="507" t="s">
        <v>1442</v>
      </c>
    </row>
    <row r="381" spans="1:16" ht="18.75" customHeight="1">
      <c r="A381" s="499">
        <v>377</v>
      </c>
      <c r="B381" s="500" t="s">
        <v>1863</v>
      </c>
      <c r="C381" s="499" t="s">
        <v>1471</v>
      </c>
      <c r="D381" s="501">
        <v>1</v>
      </c>
      <c r="E381" s="502">
        <v>6</v>
      </c>
      <c r="F381" s="502">
        <v>0</v>
      </c>
      <c r="G381" s="502">
        <v>0</v>
      </c>
      <c r="H381" s="503">
        <v>250</v>
      </c>
      <c r="I381" s="504">
        <v>0</v>
      </c>
      <c r="J381" s="504">
        <v>5</v>
      </c>
      <c r="K381" s="504">
        <v>0</v>
      </c>
      <c r="L381" s="504">
        <v>0</v>
      </c>
      <c r="M381" s="504">
        <v>0</v>
      </c>
      <c r="N381" s="505">
        <f t="shared" si="11"/>
        <v>5</v>
      </c>
      <c r="O381" s="506">
        <f t="shared" si="12"/>
        <v>1250</v>
      </c>
      <c r="P381" s="507" t="s">
        <v>1442</v>
      </c>
    </row>
    <row r="382" spans="1:16" ht="18.75" customHeight="1">
      <c r="A382" s="499">
        <v>378</v>
      </c>
      <c r="B382" s="500" t="s">
        <v>1864</v>
      </c>
      <c r="C382" s="499"/>
      <c r="D382" s="501">
        <v>1</v>
      </c>
      <c r="E382" s="502">
        <v>1</v>
      </c>
      <c r="F382" s="502">
        <v>0</v>
      </c>
      <c r="G382" s="502">
        <v>0</v>
      </c>
      <c r="H382" s="503">
        <v>1267.95</v>
      </c>
      <c r="I382" s="504">
        <v>0</v>
      </c>
      <c r="J382" s="504">
        <v>5</v>
      </c>
      <c r="K382" s="504">
        <v>0</v>
      </c>
      <c r="L382" s="504">
        <v>0</v>
      </c>
      <c r="M382" s="504">
        <v>0</v>
      </c>
      <c r="N382" s="505">
        <f>(J382+K382+L382+M382)</f>
        <v>5</v>
      </c>
      <c r="O382" s="506">
        <f>H382*N382</f>
        <v>6339.75</v>
      </c>
      <c r="P382" s="507" t="s">
        <v>1442</v>
      </c>
    </row>
    <row r="383" spans="1:16" ht="18.75" customHeight="1">
      <c r="A383" s="499">
        <v>379</v>
      </c>
      <c r="B383" s="500" t="s">
        <v>1865</v>
      </c>
      <c r="C383" s="499"/>
      <c r="D383" s="501">
        <v>1</v>
      </c>
      <c r="E383" s="502">
        <v>3</v>
      </c>
      <c r="F383" s="502">
        <v>0</v>
      </c>
      <c r="G383" s="502">
        <v>0</v>
      </c>
      <c r="H383" s="503">
        <v>1267.95</v>
      </c>
      <c r="I383" s="504">
        <v>0</v>
      </c>
      <c r="J383" s="504">
        <v>5</v>
      </c>
      <c r="K383" s="504">
        <v>0</v>
      </c>
      <c r="L383" s="504">
        <v>0</v>
      </c>
      <c r="M383" s="504">
        <v>0</v>
      </c>
      <c r="N383" s="505">
        <f>(J383+K383+L383+M383)</f>
        <v>5</v>
      </c>
      <c r="O383" s="506">
        <f>H383*N383</f>
        <v>6339.75</v>
      </c>
      <c r="P383" s="507" t="s">
        <v>1442</v>
      </c>
    </row>
    <row r="384" spans="1:16" ht="18.75" customHeight="1">
      <c r="A384" s="499">
        <v>380</v>
      </c>
      <c r="B384" s="500" t="s">
        <v>1866</v>
      </c>
      <c r="C384" s="499" t="s">
        <v>1471</v>
      </c>
      <c r="D384" s="501">
        <v>1</v>
      </c>
      <c r="E384" s="502">
        <v>21</v>
      </c>
      <c r="F384" s="502">
        <v>30</v>
      </c>
      <c r="G384" s="502">
        <v>35</v>
      </c>
      <c r="H384" s="503">
        <v>550</v>
      </c>
      <c r="I384" s="504">
        <v>4</v>
      </c>
      <c r="J384" s="504">
        <v>10</v>
      </c>
      <c r="K384" s="504">
        <v>10</v>
      </c>
      <c r="L384" s="504">
        <v>10</v>
      </c>
      <c r="M384" s="504">
        <v>0</v>
      </c>
      <c r="N384" s="505">
        <f t="shared" si="11"/>
        <v>30</v>
      </c>
      <c r="O384" s="506">
        <f t="shared" si="12"/>
        <v>16500</v>
      </c>
      <c r="P384" s="507" t="s">
        <v>1442</v>
      </c>
    </row>
    <row r="385" spans="1:16" ht="18.75" customHeight="1">
      <c r="A385" s="499">
        <v>381</v>
      </c>
      <c r="B385" s="514" t="s">
        <v>1867</v>
      </c>
      <c r="C385" s="499"/>
      <c r="D385" s="501">
        <v>1</v>
      </c>
      <c r="E385" s="502">
        <v>1</v>
      </c>
      <c r="F385" s="502">
        <v>3</v>
      </c>
      <c r="G385" s="502">
        <v>8</v>
      </c>
      <c r="H385" s="503">
        <v>94.38</v>
      </c>
      <c r="I385" s="504">
        <v>3</v>
      </c>
      <c r="J385" s="504">
        <v>10</v>
      </c>
      <c r="K385" s="504">
        <v>0</v>
      </c>
      <c r="L385" s="504">
        <v>0</v>
      </c>
      <c r="M385" s="504">
        <v>0</v>
      </c>
      <c r="N385" s="505">
        <f t="shared" si="11"/>
        <v>10</v>
      </c>
      <c r="O385" s="506">
        <f t="shared" si="12"/>
        <v>943.8</v>
      </c>
      <c r="P385" s="507" t="s">
        <v>1442</v>
      </c>
    </row>
    <row r="386" spans="1:16" ht="18.75" customHeight="1">
      <c r="A386" s="499">
        <v>382</v>
      </c>
      <c r="B386" s="514" t="s">
        <v>1868</v>
      </c>
      <c r="C386" s="499"/>
      <c r="D386" s="501">
        <v>1</v>
      </c>
      <c r="E386" s="502">
        <v>6</v>
      </c>
      <c r="F386" s="502">
        <v>7</v>
      </c>
      <c r="G386" s="502">
        <v>12</v>
      </c>
      <c r="H386" s="503">
        <v>90</v>
      </c>
      <c r="I386" s="504">
        <v>3</v>
      </c>
      <c r="J386" s="504">
        <v>10</v>
      </c>
      <c r="K386" s="504">
        <v>0</v>
      </c>
      <c r="L386" s="504">
        <v>0</v>
      </c>
      <c r="M386" s="504">
        <v>0</v>
      </c>
      <c r="N386" s="505">
        <f t="shared" si="11"/>
        <v>10</v>
      </c>
      <c r="O386" s="506">
        <f t="shared" si="12"/>
        <v>900</v>
      </c>
      <c r="P386" s="507" t="s">
        <v>1442</v>
      </c>
    </row>
    <row r="387" spans="1:16" ht="18.75" customHeight="1">
      <c r="A387" s="499">
        <v>383</v>
      </c>
      <c r="B387" s="500" t="s">
        <v>1869</v>
      </c>
      <c r="C387" s="499" t="s">
        <v>1471</v>
      </c>
      <c r="D387" s="501">
        <v>1</v>
      </c>
      <c r="E387" s="502">
        <v>26</v>
      </c>
      <c r="F387" s="502">
        <v>0</v>
      </c>
      <c r="G387" s="502">
        <v>10</v>
      </c>
      <c r="H387" s="503">
        <v>25</v>
      </c>
      <c r="I387" s="504">
        <v>0</v>
      </c>
      <c r="J387" s="504">
        <v>0</v>
      </c>
      <c r="K387" s="504">
        <v>10</v>
      </c>
      <c r="L387" s="504">
        <v>0</v>
      </c>
      <c r="M387" s="504">
        <v>0</v>
      </c>
      <c r="N387" s="505">
        <f t="shared" si="11"/>
        <v>10</v>
      </c>
      <c r="O387" s="506">
        <f t="shared" si="12"/>
        <v>250</v>
      </c>
      <c r="P387" s="507" t="s">
        <v>1442</v>
      </c>
    </row>
    <row r="388" spans="1:16" ht="18.75" customHeight="1">
      <c r="A388" s="499">
        <v>384</v>
      </c>
      <c r="B388" s="500" t="s">
        <v>1870</v>
      </c>
      <c r="C388" s="499" t="s">
        <v>1471</v>
      </c>
      <c r="D388" s="501">
        <v>1</v>
      </c>
      <c r="E388" s="502">
        <v>3262</v>
      </c>
      <c r="F388" s="502">
        <v>3968</v>
      </c>
      <c r="G388" s="502">
        <v>4198</v>
      </c>
      <c r="H388" s="503">
        <v>12.39</v>
      </c>
      <c r="I388" s="504">
        <v>34</v>
      </c>
      <c r="J388" s="504">
        <v>1200</v>
      </c>
      <c r="K388" s="504">
        <v>1000</v>
      </c>
      <c r="L388" s="504">
        <v>1000</v>
      </c>
      <c r="M388" s="504">
        <v>1100</v>
      </c>
      <c r="N388" s="505">
        <f t="shared" si="11"/>
        <v>4300</v>
      </c>
      <c r="O388" s="506">
        <f t="shared" si="12"/>
        <v>53277</v>
      </c>
      <c r="P388" s="507" t="s">
        <v>1442</v>
      </c>
    </row>
    <row r="389" spans="1:16" ht="18.75" customHeight="1">
      <c r="A389" s="499">
        <v>385</v>
      </c>
      <c r="B389" s="500" t="s">
        <v>1871</v>
      </c>
      <c r="C389" s="499"/>
      <c r="D389" s="501">
        <v>1</v>
      </c>
      <c r="E389" s="518">
        <v>120</v>
      </c>
      <c r="F389" s="518">
        <v>240</v>
      </c>
      <c r="G389" s="518">
        <v>340</v>
      </c>
      <c r="H389" s="503">
        <v>50</v>
      </c>
      <c r="I389" s="502">
        <v>180</v>
      </c>
      <c r="J389" s="504">
        <v>50</v>
      </c>
      <c r="K389" s="504">
        <v>100</v>
      </c>
      <c r="L389" s="504">
        <v>50</v>
      </c>
      <c r="M389" s="504">
        <v>100</v>
      </c>
      <c r="N389" s="505">
        <f t="shared" si="11"/>
        <v>300</v>
      </c>
      <c r="O389" s="506">
        <f t="shared" si="12"/>
        <v>15000</v>
      </c>
      <c r="P389" s="507" t="s">
        <v>1442</v>
      </c>
    </row>
    <row r="390" spans="1:16" ht="18.75" customHeight="1">
      <c r="A390" s="499">
        <v>386</v>
      </c>
      <c r="B390" s="500" t="s">
        <v>1872</v>
      </c>
      <c r="C390" s="499"/>
      <c r="D390" s="501">
        <v>12</v>
      </c>
      <c r="E390" s="518">
        <v>0</v>
      </c>
      <c r="F390" s="518">
        <v>1</v>
      </c>
      <c r="G390" s="518">
        <v>2</v>
      </c>
      <c r="H390" s="503">
        <v>2033</v>
      </c>
      <c r="I390" s="502">
        <v>0</v>
      </c>
      <c r="J390" s="504">
        <v>5</v>
      </c>
      <c r="K390" s="504">
        <v>0</v>
      </c>
      <c r="L390" s="504">
        <v>0</v>
      </c>
      <c r="M390" s="504">
        <v>0</v>
      </c>
      <c r="N390" s="505">
        <f t="shared" si="11"/>
        <v>5</v>
      </c>
      <c r="O390" s="506">
        <f t="shared" si="12"/>
        <v>10165</v>
      </c>
      <c r="P390" s="507" t="s">
        <v>1442</v>
      </c>
    </row>
    <row r="391" spans="1:16" ht="18.75" customHeight="1">
      <c r="A391" s="499">
        <v>387</v>
      </c>
      <c r="B391" s="500" t="s">
        <v>1873</v>
      </c>
      <c r="C391" s="499"/>
      <c r="D391" s="501">
        <v>12</v>
      </c>
      <c r="E391" s="518">
        <v>0</v>
      </c>
      <c r="F391" s="518">
        <v>3</v>
      </c>
      <c r="G391" s="518">
        <v>2</v>
      </c>
      <c r="H391" s="503">
        <v>2461</v>
      </c>
      <c r="I391" s="502">
        <v>0</v>
      </c>
      <c r="J391" s="504">
        <v>5</v>
      </c>
      <c r="K391" s="504">
        <v>0</v>
      </c>
      <c r="L391" s="504">
        <v>0</v>
      </c>
      <c r="M391" s="504">
        <v>0</v>
      </c>
      <c r="N391" s="505">
        <f t="shared" si="11"/>
        <v>5</v>
      </c>
      <c r="O391" s="506">
        <f t="shared" si="12"/>
        <v>12305</v>
      </c>
      <c r="P391" s="507" t="s">
        <v>1442</v>
      </c>
    </row>
    <row r="392" spans="1:16" ht="18.75" customHeight="1">
      <c r="A392" s="499">
        <v>388</v>
      </c>
      <c r="B392" s="500" t="s">
        <v>1874</v>
      </c>
      <c r="C392" s="499"/>
      <c r="D392" s="501">
        <v>12</v>
      </c>
      <c r="E392" s="518">
        <v>0</v>
      </c>
      <c r="F392" s="518">
        <v>2</v>
      </c>
      <c r="G392" s="518">
        <v>1</v>
      </c>
      <c r="H392" s="503">
        <v>1926</v>
      </c>
      <c r="I392" s="502">
        <v>2</v>
      </c>
      <c r="J392" s="504">
        <v>5</v>
      </c>
      <c r="K392" s="504">
        <v>0</v>
      </c>
      <c r="L392" s="504">
        <v>0</v>
      </c>
      <c r="M392" s="504">
        <v>0</v>
      </c>
      <c r="N392" s="505">
        <f t="shared" si="11"/>
        <v>5</v>
      </c>
      <c r="O392" s="506">
        <f t="shared" si="12"/>
        <v>9630</v>
      </c>
      <c r="P392" s="507" t="s">
        <v>1442</v>
      </c>
    </row>
    <row r="393" spans="1:16" ht="18.75" customHeight="1">
      <c r="A393" s="499">
        <v>389</v>
      </c>
      <c r="B393" s="500" t="s">
        <v>1875</v>
      </c>
      <c r="C393" s="499"/>
      <c r="D393" s="501">
        <v>12</v>
      </c>
      <c r="E393" s="518">
        <v>0</v>
      </c>
      <c r="F393" s="518">
        <v>3</v>
      </c>
      <c r="G393" s="518">
        <v>2</v>
      </c>
      <c r="H393" s="503">
        <v>2354</v>
      </c>
      <c r="I393" s="502">
        <v>0</v>
      </c>
      <c r="J393" s="504">
        <v>5</v>
      </c>
      <c r="K393" s="504">
        <v>0</v>
      </c>
      <c r="L393" s="504">
        <v>0</v>
      </c>
      <c r="M393" s="504">
        <v>0</v>
      </c>
      <c r="N393" s="505">
        <f t="shared" si="11"/>
        <v>5</v>
      </c>
      <c r="O393" s="506">
        <f t="shared" si="12"/>
        <v>11770</v>
      </c>
      <c r="P393" s="507" t="s">
        <v>1442</v>
      </c>
    </row>
    <row r="394" spans="1:16" ht="18.75" customHeight="1">
      <c r="A394" s="499">
        <v>390</v>
      </c>
      <c r="B394" s="500" t="s">
        <v>1876</v>
      </c>
      <c r="C394" s="499"/>
      <c r="D394" s="501">
        <v>100</v>
      </c>
      <c r="E394" s="518">
        <v>0</v>
      </c>
      <c r="F394" s="518">
        <v>22</v>
      </c>
      <c r="G394" s="518">
        <v>26</v>
      </c>
      <c r="H394" s="503">
        <v>1500</v>
      </c>
      <c r="I394" s="502">
        <v>3</v>
      </c>
      <c r="J394" s="504">
        <v>10</v>
      </c>
      <c r="K394" s="504">
        <v>0</v>
      </c>
      <c r="L394" s="504">
        <v>10</v>
      </c>
      <c r="M394" s="504">
        <v>10</v>
      </c>
      <c r="N394" s="505">
        <f t="shared" si="11"/>
        <v>30</v>
      </c>
      <c r="O394" s="506">
        <f t="shared" si="12"/>
        <v>45000</v>
      </c>
      <c r="P394" s="507" t="s">
        <v>1442</v>
      </c>
    </row>
    <row r="395" spans="1:16" ht="18.75" customHeight="1">
      <c r="A395" s="499">
        <v>391</v>
      </c>
      <c r="B395" s="500" t="s">
        <v>1877</v>
      </c>
      <c r="C395" s="499"/>
      <c r="D395" s="501">
        <v>1</v>
      </c>
      <c r="E395" s="518">
        <v>0</v>
      </c>
      <c r="F395" s="518">
        <v>0</v>
      </c>
      <c r="G395" s="518">
        <v>0</v>
      </c>
      <c r="H395" s="503">
        <v>5350</v>
      </c>
      <c r="I395" s="502">
        <v>0</v>
      </c>
      <c r="J395" s="504">
        <v>0</v>
      </c>
      <c r="K395" s="504">
        <v>0</v>
      </c>
      <c r="L395" s="504">
        <v>0</v>
      </c>
      <c r="M395" s="504">
        <v>1</v>
      </c>
      <c r="N395" s="505">
        <f t="shared" si="11"/>
        <v>1</v>
      </c>
      <c r="O395" s="506">
        <f t="shared" si="12"/>
        <v>5350</v>
      </c>
      <c r="P395" s="507" t="s">
        <v>1442</v>
      </c>
    </row>
    <row r="396" spans="1:16" ht="18.75" customHeight="1">
      <c r="A396" s="499">
        <v>392</v>
      </c>
      <c r="B396" s="500" t="s">
        <v>1878</v>
      </c>
      <c r="C396" s="499" t="s">
        <v>1471</v>
      </c>
      <c r="D396" s="501">
        <v>12</v>
      </c>
      <c r="E396" s="518">
        <v>15</v>
      </c>
      <c r="F396" s="518">
        <v>6</v>
      </c>
      <c r="G396" s="518">
        <v>14</v>
      </c>
      <c r="H396" s="503">
        <v>250</v>
      </c>
      <c r="I396" s="502">
        <v>0</v>
      </c>
      <c r="J396" s="504">
        <v>0</v>
      </c>
      <c r="K396" s="504">
        <v>10</v>
      </c>
      <c r="L396" s="504">
        <v>0</v>
      </c>
      <c r="M396" s="504">
        <v>0</v>
      </c>
      <c r="N396" s="505">
        <f t="shared" si="11"/>
        <v>10</v>
      </c>
      <c r="O396" s="506">
        <f t="shared" si="12"/>
        <v>2500</v>
      </c>
      <c r="P396" s="507" t="s">
        <v>1442</v>
      </c>
    </row>
    <row r="397" spans="1:16" ht="18.75" customHeight="1">
      <c r="A397" s="499">
        <v>393</v>
      </c>
      <c r="B397" s="500" t="s">
        <v>1879</v>
      </c>
      <c r="C397" s="499" t="s">
        <v>1471</v>
      </c>
      <c r="D397" s="501">
        <v>12</v>
      </c>
      <c r="E397" s="518">
        <v>56</v>
      </c>
      <c r="F397" s="518">
        <v>53</v>
      </c>
      <c r="G397" s="518">
        <v>46</v>
      </c>
      <c r="H397" s="503">
        <v>320</v>
      </c>
      <c r="I397" s="502">
        <v>19</v>
      </c>
      <c r="J397" s="504">
        <v>0</v>
      </c>
      <c r="K397" s="504">
        <v>10</v>
      </c>
      <c r="L397" s="504">
        <v>20</v>
      </c>
      <c r="M397" s="504">
        <v>10</v>
      </c>
      <c r="N397" s="505">
        <f t="shared" si="11"/>
        <v>40</v>
      </c>
      <c r="O397" s="506">
        <f t="shared" si="12"/>
        <v>12800</v>
      </c>
      <c r="P397" s="507" t="s">
        <v>1442</v>
      </c>
    </row>
    <row r="398" spans="1:16" ht="18.75" customHeight="1">
      <c r="A398" s="499">
        <v>394</v>
      </c>
      <c r="B398" s="500" t="s">
        <v>1880</v>
      </c>
      <c r="C398" s="499" t="s">
        <v>1471</v>
      </c>
      <c r="D398" s="501">
        <v>12</v>
      </c>
      <c r="E398" s="502">
        <v>25</v>
      </c>
      <c r="F398" s="502">
        <v>69</v>
      </c>
      <c r="G398" s="502">
        <v>72</v>
      </c>
      <c r="H398" s="503">
        <v>463.86</v>
      </c>
      <c r="I398" s="504">
        <v>10</v>
      </c>
      <c r="J398" s="504">
        <v>20</v>
      </c>
      <c r="K398" s="504">
        <v>20</v>
      </c>
      <c r="L398" s="504">
        <v>20</v>
      </c>
      <c r="M398" s="504">
        <v>10</v>
      </c>
      <c r="N398" s="505">
        <f t="shared" si="11"/>
        <v>70</v>
      </c>
      <c r="O398" s="506">
        <f t="shared" si="12"/>
        <v>32470.2</v>
      </c>
      <c r="P398" s="507" t="s">
        <v>1442</v>
      </c>
    </row>
    <row r="399" spans="1:16" ht="18.75" customHeight="1">
      <c r="A399" s="499">
        <v>395</v>
      </c>
      <c r="B399" s="500" t="s">
        <v>1881</v>
      </c>
      <c r="C399" s="499" t="s">
        <v>1882</v>
      </c>
      <c r="D399" s="501">
        <v>1</v>
      </c>
      <c r="E399" s="502">
        <v>10</v>
      </c>
      <c r="F399" s="502">
        <v>0</v>
      </c>
      <c r="G399" s="502">
        <v>0</v>
      </c>
      <c r="H399" s="503">
        <v>600</v>
      </c>
      <c r="I399" s="504">
        <v>0</v>
      </c>
      <c r="J399" s="504">
        <v>5</v>
      </c>
      <c r="K399" s="504">
        <v>0</v>
      </c>
      <c r="L399" s="504">
        <v>0</v>
      </c>
      <c r="M399" s="504">
        <v>0</v>
      </c>
      <c r="N399" s="505">
        <f t="shared" si="11"/>
        <v>5</v>
      </c>
      <c r="O399" s="506">
        <f t="shared" si="12"/>
        <v>3000</v>
      </c>
      <c r="P399" s="507" t="s">
        <v>1442</v>
      </c>
    </row>
    <row r="400" spans="1:16" ht="18.75" customHeight="1">
      <c r="A400" s="499">
        <v>396</v>
      </c>
      <c r="B400" s="500" t="s">
        <v>1881</v>
      </c>
      <c r="C400" s="499" t="s">
        <v>1883</v>
      </c>
      <c r="D400" s="501">
        <v>1</v>
      </c>
      <c r="E400" s="502">
        <v>0</v>
      </c>
      <c r="F400" s="502">
        <v>20</v>
      </c>
      <c r="G400" s="502">
        <v>20</v>
      </c>
      <c r="H400" s="503">
        <v>450</v>
      </c>
      <c r="I400" s="504">
        <v>0</v>
      </c>
      <c r="J400" s="504">
        <v>5</v>
      </c>
      <c r="K400" s="504">
        <v>0</v>
      </c>
      <c r="L400" s="504">
        <v>0</v>
      </c>
      <c r="M400" s="504">
        <v>0</v>
      </c>
      <c r="N400" s="505">
        <f t="shared" si="11"/>
        <v>5</v>
      </c>
      <c r="O400" s="506">
        <f t="shared" si="12"/>
        <v>2250</v>
      </c>
      <c r="P400" s="507" t="s">
        <v>1442</v>
      </c>
    </row>
    <row r="401" spans="1:16" ht="18.75" customHeight="1">
      <c r="A401" s="499">
        <v>397</v>
      </c>
      <c r="B401" s="514" t="s">
        <v>1884</v>
      </c>
      <c r="C401" s="499" t="s">
        <v>1883</v>
      </c>
      <c r="D401" s="501">
        <v>1</v>
      </c>
      <c r="E401" s="502">
        <v>0</v>
      </c>
      <c r="F401" s="502">
        <v>0</v>
      </c>
      <c r="G401" s="502">
        <v>20</v>
      </c>
      <c r="H401" s="503">
        <v>665</v>
      </c>
      <c r="I401" s="504">
        <v>0</v>
      </c>
      <c r="J401" s="504">
        <v>5</v>
      </c>
      <c r="K401" s="504">
        <v>0</v>
      </c>
      <c r="L401" s="504">
        <v>0</v>
      </c>
      <c r="M401" s="504">
        <v>0</v>
      </c>
      <c r="N401" s="505">
        <f t="shared" si="11"/>
        <v>5</v>
      </c>
      <c r="O401" s="506">
        <f t="shared" si="12"/>
        <v>3325</v>
      </c>
      <c r="P401" s="507" t="s">
        <v>1442</v>
      </c>
    </row>
    <row r="402" spans="1:16" ht="18.75" customHeight="1">
      <c r="A402" s="499">
        <v>398</v>
      </c>
      <c r="B402" s="514" t="s">
        <v>1885</v>
      </c>
      <c r="C402" s="499" t="s">
        <v>1882</v>
      </c>
      <c r="D402" s="501">
        <v>1</v>
      </c>
      <c r="E402" s="502">
        <v>58</v>
      </c>
      <c r="F402" s="502">
        <v>30</v>
      </c>
      <c r="G402" s="502">
        <v>30</v>
      </c>
      <c r="H402" s="503">
        <v>430</v>
      </c>
      <c r="I402" s="504">
        <v>0</v>
      </c>
      <c r="J402" s="504">
        <v>5</v>
      </c>
      <c r="K402" s="504">
        <v>0</v>
      </c>
      <c r="L402" s="504">
        <v>0</v>
      </c>
      <c r="M402" s="504">
        <v>0</v>
      </c>
      <c r="N402" s="505">
        <f t="shared" si="11"/>
        <v>5</v>
      </c>
      <c r="O402" s="506">
        <f t="shared" si="12"/>
        <v>2150</v>
      </c>
      <c r="P402" s="507" t="s">
        <v>1442</v>
      </c>
    </row>
    <row r="403" spans="1:16" ht="18.75" customHeight="1">
      <c r="A403" s="499">
        <v>399</v>
      </c>
      <c r="B403" s="500" t="s">
        <v>1886</v>
      </c>
      <c r="C403" s="499" t="s">
        <v>1887</v>
      </c>
      <c r="D403" s="501">
        <v>1</v>
      </c>
      <c r="E403" s="502">
        <v>4</v>
      </c>
      <c r="F403" s="502">
        <v>95</v>
      </c>
      <c r="G403" s="502">
        <v>55</v>
      </c>
      <c r="H403" s="503">
        <v>150</v>
      </c>
      <c r="I403" s="504">
        <v>150</v>
      </c>
      <c r="J403" s="504">
        <v>10</v>
      </c>
      <c r="K403" s="504">
        <v>20</v>
      </c>
      <c r="L403" s="504">
        <v>20</v>
      </c>
      <c r="M403" s="504">
        <v>0</v>
      </c>
      <c r="N403" s="505">
        <f t="shared" si="11"/>
        <v>50</v>
      </c>
      <c r="O403" s="506">
        <f>H403*N403</f>
        <v>7500</v>
      </c>
      <c r="P403" s="507" t="s">
        <v>1442</v>
      </c>
    </row>
    <row r="404" spans="1:16" ht="18.75" customHeight="1">
      <c r="A404" s="499">
        <v>400</v>
      </c>
      <c r="B404" s="500" t="s">
        <v>1888</v>
      </c>
      <c r="C404" s="499" t="s">
        <v>1887</v>
      </c>
      <c r="D404" s="501">
        <v>1</v>
      </c>
      <c r="E404" s="502">
        <v>4</v>
      </c>
      <c r="F404" s="502">
        <v>11</v>
      </c>
      <c r="G404" s="502">
        <v>10</v>
      </c>
      <c r="H404" s="503">
        <v>450</v>
      </c>
      <c r="I404" s="504">
        <v>10</v>
      </c>
      <c r="J404" s="504">
        <v>10</v>
      </c>
      <c r="K404" s="504">
        <v>10</v>
      </c>
      <c r="L404" s="504">
        <v>0</v>
      </c>
      <c r="M404" s="504">
        <v>0</v>
      </c>
      <c r="N404" s="505">
        <f t="shared" si="11"/>
        <v>20</v>
      </c>
      <c r="O404" s="506">
        <f t="shared" si="12"/>
        <v>9000</v>
      </c>
      <c r="P404" s="507" t="s">
        <v>1442</v>
      </c>
    </row>
    <row r="405" spans="1:16" ht="18.75" customHeight="1">
      <c r="A405" s="499">
        <v>401</v>
      </c>
      <c r="B405" s="500" t="s">
        <v>1889</v>
      </c>
      <c r="C405" s="499" t="s">
        <v>1890</v>
      </c>
      <c r="D405" s="501">
        <v>1</v>
      </c>
      <c r="E405" s="502">
        <v>63</v>
      </c>
      <c r="F405" s="502">
        <v>0</v>
      </c>
      <c r="G405" s="502">
        <v>0</v>
      </c>
      <c r="H405" s="503">
        <v>200</v>
      </c>
      <c r="I405" s="504">
        <v>0</v>
      </c>
      <c r="J405" s="504">
        <v>0</v>
      </c>
      <c r="K405" s="504">
        <v>0</v>
      </c>
      <c r="L405" s="504">
        <v>10</v>
      </c>
      <c r="M405" s="504">
        <v>20</v>
      </c>
      <c r="N405" s="505">
        <f t="shared" si="11"/>
        <v>30</v>
      </c>
      <c r="O405" s="506">
        <f t="shared" si="12"/>
        <v>6000</v>
      </c>
      <c r="P405" s="507" t="s">
        <v>1442</v>
      </c>
    </row>
    <row r="406" spans="1:16" ht="18.75" customHeight="1">
      <c r="A406" s="499">
        <v>402</v>
      </c>
      <c r="B406" s="500" t="s">
        <v>1891</v>
      </c>
      <c r="C406" s="499" t="s">
        <v>1890</v>
      </c>
      <c r="D406" s="501">
        <v>1</v>
      </c>
      <c r="E406" s="502">
        <v>5</v>
      </c>
      <c r="F406" s="502">
        <v>11</v>
      </c>
      <c r="G406" s="502">
        <v>3</v>
      </c>
      <c r="H406" s="503">
        <v>750</v>
      </c>
      <c r="I406" s="504">
        <v>11</v>
      </c>
      <c r="J406" s="504">
        <v>0</v>
      </c>
      <c r="K406" s="504">
        <v>10</v>
      </c>
      <c r="L406" s="504">
        <v>10</v>
      </c>
      <c r="M406" s="504">
        <v>0</v>
      </c>
      <c r="N406" s="505">
        <f>(J406+K406+L406+M406)</f>
        <v>20</v>
      </c>
      <c r="O406" s="506">
        <f>H406*N406</f>
        <v>15000</v>
      </c>
      <c r="P406" s="507" t="s">
        <v>1442</v>
      </c>
    </row>
    <row r="407" spans="1:16" ht="18.75" customHeight="1">
      <c r="A407" s="499">
        <v>403</v>
      </c>
      <c r="B407" s="514" t="s">
        <v>1892</v>
      </c>
      <c r="C407" s="499" t="s">
        <v>1893</v>
      </c>
      <c r="D407" s="501">
        <v>1</v>
      </c>
      <c r="E407" s="502">
        <v>76</v>
      </c>
      <c r="F407" s="502">
        <v>102</v>
      </c>
      <c r="G407" s="502">
        <v>54</v>
      </c>
      <c r="H407" s="503">
        <v>840</v>
      </c>
      <c r="I407" s="504">
        <v>0</v>
      </c>
      <c r="J407" s="504">
        <v>20</v>
      </c>
      <c r="K407" s="504">
        <v>20</v>
      </c>
      <c r="L407" s="504">
        <v>20</v>
      </c>
      <c r="M407" s="504">
        <v>10</v>
      </c>
      <c r="N407" s="505">
        <f t="shared" si="11"/>
        <v>70</v>
      </c>
      <c r="O407" s="506">
        <f t="shared" si="12"/>
        <v>58800</v>
      </c>
      <c r="P407" s="507" t="s">
        <v>1442</v>
      </c>
    </row>
    <row r="408" spans="1:16" ht="18.75" customHeight="1">
      <c r="A408" s="499">
        <v>404</v>
      </c>
      <c r="B408" s="514" t="s">
        <v>1894</v>
      </c>
      <c r="C408" s="499" t="s">
        <v>1893</v>
      </c>
      <c r="D408" s="501">
        <v>1</v>
      </c>
      <c r="E408" s="502">
        <v>4</v>
      </c>
      <c r="F408" s="502">
        <v>3</v>
      </c>
      <c r="G408" s="502">
        <v>0</v>
      </c>
      <c r="H408" s="503">
        <v>930</v>
      </c>
      <c r="I408" s="504">
        <v>3</v>
      </c>
      <c r="J408" s="504">
        <v>10</v>
      </c>
      <c r="K408" s="504">
        <v>10</v>
      </c>
      <c r="L408" s="504">
        <v>0</v>
      </c>
      <c r="M408" s="504">
        <v>0</v>
      </c>
      <c r="N408" s="505">
        <f t="shared" si="11"/>
        <v>20</v>
      </c>
      <c r="O408" s="506">
        <f t="shared" si="12"/>
        <v>18600</v>
      </c>
      <c r="P408" s="507" t="s">
        <v>1442</v>
      </c>
    </row>
    <row r="409" spans="1:16" ht="18.75" customHeight="1">
      <c r="A409" s="499">
        <v>405</v>
      </c>
      <c r="B409" s="500" t="s">
        <v>1895</v>
      </c>
      <c r="C409" s="512" t="s">
        <v>1896</v>
      </c>
      <c r="D409" s="501">
        <v>1</v>
      </c>
      <c r="E409" s="502">
        <v>24</v>
      </c>
      <c r="F409" s="502">
        <v>56</v>
      </c>
      <c r="G409" s="502">
        <v>54</v>
      </c>
      <c r="H409" s="503">
        <v>350</v>
      </c>
      <c r="I409" s="504">
        <v>35</v>
      </c>
      <c r="J409" s="504">
        <v>10</v>
      </c>
      <c r="K409" s="504">
        <v>10</v>
      </c>
      <c r="L409" s="504">
        <v>10</v>
      </c>
      <c r="M409" s="504">
        <v>20</v>
      </c>
      <c r="N409" s="505">
        <f t="shared" si="11"/>
        <v>50</v>
      </c>
      <c r="O409" s="506">
        <f t="shared" si="12"/>
        <v>17500</v>
      </c>
      <c r="P409" s="507" t="s">
        <v>1442</v>
      </c>
    </row>
    <row r="410" spans="1:16" ht="18.75" customHeight="1">
      <c r="A410" s="499">
        <v>406</v>
      </c>
      <c r="B410" s="500" t="s">
        <v>1895</v>
      </c>
      <c r="C410" s="512" t="s">
        <v>110</v>
      </c>
      <c r="D410" s="501">
        <v>1</v>
      </c>
      <c r="E410" s="502">
        <v>10</v>
      </c>
      <c r="F410" s="502">
        <v>1</v>
      </c>
      <c r="G410" s="502">
        <v>0</v>
      </c>
      <c r="H410" s="503">
        <v>635</v>
      </c>
      <c r="I410" s="504">
        <v>0</v>
      </c>
      <c r="J410" s="504">
        <v>0</v>
      </c>
      <c r="K410" s="504">
        <v>10</v>
      </c>
      <c r="L410" s="504">
        <v>0</v>
      </c>
      <c r="M410" s="504">
        <v>0</v>
      </c>
      <c r="N410" s="505">
        <f>(J410+K410+L410+M410)</f>
        <v>10</v>
      </c>
      <c r="O410" s="506">
        <f>H410*N410</f>
        <v>6350</v>
      </c>
      <c r="P410" s="507" t="s">
        <v>1442</v>
      </c>
    </row>
    <row r="411" spans="1:16" ht="18.75" customHeight="1">
      <c r="A411" s="499">
        <v>407</v>
      </c>
      <c r="B411" s="500" t="s">
        <v>1897</v>
      </c>
      <c r="C411" s="499" t="s">
        <v>1471</v>
      </c>
      <c r="D411" s="501">
        <v>1</v>
      </c>
      <c r="E411" s="502">
        <v>83</v>
      </c>
      <c r="F411" s="502">
        <v>105</v>
      </c>
      <c r="G411" s="502">
        <v>102</v>
      </c>
      <c r="H411" s="503">
        <v>318.24</v>
      </c>
      <c r="I411" s="504">
        <v>50</v>
      </c>
      <c r="J411" s="504">
        <v>20</v>
      </c>
      <c r="K411" s="504">
        <v>30</v>
      </c>
      <c r="L411" s="504">
        <v>0</v>
      </c>
      <c r="M411" s="504">
        <v>50</v>
      </c>
      <c r="N411" s="505">
        <f t="shared" si="11"/>
        <v>100</v>
      </c>
      <c r="O411" s="506">
        <f t="shared" si="12"/>
        <v>31824</v>
      </c>
      <c r="P411" s="507" t="s">
        <v>1442</v>
      </c>
    </row>
    <row r="412" spans="1:16" ht="18.75" customHeight="1">
      <c r="A412" s="499">
        <v>408</v>
      </c>
      <c r="B412" s="514" t="s">
        <v>1898</v>
      </c>
      <c r="C412" s="499">
        <v>0</v>
      </c>
      <c r="D412" s="501">
        <v>1</v>
      </c>
      <c r="E412" s="502">
        <v>0</v>
      </c>
      <c r="F412" s="502">
        <v>37</v>
      </c>
      <c r="G412" s="502">
        <v>10</v>
      </c>
      <c r="H412" s="503">
        <v>180</v>
      </c>
      <c r="I412" s="504">
        <v>3</v>
      </c>
      <c r="J412" s="504">
        <v>10</v>
      </c>
      <c r="K412" s="504">
        <v>10</v>
      </c>
      <c r="L412" s="504">
        <v>0</v>
      </c>
      <c r="M412" s="504">
        <v>10</v>
      </c>
      <c r="N412" s="505">
        <f>(J412+K412+L412+M412)</f>
        <v>30</v>
      </c>
      <c r="O412" s="506">
        <f>H412*N412</f>
        <v>5400</v>
      </c>
      <c r="P412" s="507" t="s">
        <v>1442</v>
      </c>
    </row>
    <row r="413" spans="1:16" ht="18.75" customHeight="1">
      <c r="A413" s="499">
        <v>409</v>
      </c>
      <c r="B413" s="500" t="s">
        <v>1899</v>
      </c>
      <c r="C413" s="499" t="s">
        <v>1471</v>
      </c>
      <c r="D413" s="501">
        <v>100</v>
      </c>
      <c r="E413" s="502">
        <v>2500</v>
      </c>
      <c r="F413" s="502">
        <v>3482</v>
      </c>
      <c r="G413" s="502">
        <v>3603</v>
      </c>
      <c r="H413" s="503">
        <v>17.100000000000001</v>
      </c>
      <c r="I413" s="504">
        <v>415</v>
      </c>
      <c r="J413" s="504">
        <v>800</v>
      </c>
      <c r="K413" s="504">
        <v>800</v>
      </c>
      <c r="L413" s="504">
        <v>700</v>
      </c>
      <c r="M413" s="504">
        <v>900</v>
      </c>
      <c r="N413" s="505">
        <f t="shared" si="11"/>
        <v>3200</v>
      </c>
      <c r="O413" s="506">
        <f t="shared" si="12"/>
        <v>54720.000000000007</v>
      </c>
      <c r="P413" s="507" t="s">
        <v>1442</v>
      </c>
    </row>
    <row r="414" spans="1:16" ht="18.75" customHeight="1">
      <c r="A414" s="499">
        <v>410</v>
      </c>
      <c r="B414" s="500" t="s">
        <v>1900</v>
      </c>
      <c r="C414" s="499"/>
      <c r="D414" s="501">
        <v>1</v>
      </c>
      <c r="E414" s="502">
        <v>0</v>
      </c>
      <c r="F414" s="502">
        <v>264</v>
      </c>
      <c r="G414" s="502">
        <v>5</v>
      </c>
      <c r="H414" s="503">
        <v>90.95</v>
      </c>
      <c r="I414" s="504">
        <v>3</v>
      </c>
      <c r="J414" s="504">
        <v>50</v>
      </c>
      <c r="K414" s="504">
        <v>0</v>
      </c>
      <c r="L414" s="504">
        <v>0</v>
      </c>
      <c r="M414" s="504">
        <v>0</v>
      </c>
      <c r="N414" s="505">
        <f>(J414+K414+L414+M414)</f>
        <v>50</v>
      </c>
      <c r="O414" s="506">
        <f>H414*N414</f>
        <v>4547.5</v>
      </c>
      <c r="P414" s="507" t="s">
        <v>1442</v>
      </c>
    </row>
    <row r="415" spans="1:16" ht="18.75" customHeight="1">
      <c r="A415" s="499">
        <v>411</v>
      </c>
      <c r="B415" s="500" t="s">
        <v>1901</v>
      </c>
      <c r="C415" s="499"/>
      <c r="D415" s="501">
        <v>12</v>
      </c>
      <c r="E415" s="502">
        <v>13</v>
      </c>
      <c r="F415" s="502">
        <v>6</v>
      </c>
      <c r="G415" s="502">
        <v>7</v>
      </c>
      <c r="H415" s="503">
        <v>95</v>
      </c>
      <c r="I415" s="504">
        <v>6</v>
      </c>
      <c r="J415" s="504">
        <v>0</v>
      </c>
      <c r="K415" s="504">
        <v>10</v>
      </c>
      <c r="L415" s="504">
        <v>0</v>
      </c>
      <c r="M415" s="504">
        <v>0</v>
      </c>
      <c r="N415" s="505">
        <f t="shared" si="11"/>
        <v>10</v>
      </c>
      <c r="O415" s="506">
        <f t="shared" si="12"/>
        <v>950</v>
      </c>
      <c r="P415" s="507" t="s">
        <v>1442</v>
      </c>
    </row>
    <row r="416" spans="1:16" ht="18.75" customHeight="1">
      <c r="A416" s="499">
        <v>412</v>
      </c>
      <c r="B416" s="500" t="s">
        <v>1902</v>
      </c>
      <c r="C416" s="499"/>
      <c r="D416" s="501">
        <v>12</v>
      </c>
      <c r="E416" s="502">
        <v>12</v>
      </c>
      <c r="F416" s="502">
        <v>3</v>
      </c>
      <c r="G416" s="502">
        <v>0</v>
      </c>
      <c r="H416" s="503">
        <v>35</v>
      </c>
      <c r="I416" s="504">
        <v>4</v>
      </c>
      <c r="J416" s="504">
        <v>0</v>
      </c>
      <c r="K416" s="504">
        <v>10</v>
      </c>
      <c r="L416" s="504">
        <v>0</v>
      </c>
      <c r="M416" s="504">
        <v>0</v>
      </c>
      <c r="N416" s="505">
        <f t="shared" si="11"/>
        <v>10</v>
      </c>
      <c r="O416" s="506">
        <f t="shared" si="12"/>
        <v>350</v>
      </c>
      <c r="P416" s="507" t="s">
        <v>1442</v>
      </c>
    </row>
    <row r="417" spans="1:16" ht="18.75" customHeight="1">
      <c r="A417" s="499">
        <v>413</v>
      </c>
      <c r="B417" s="500" t="s">
        <v>1903</v>
      </c>
      <c r="C417" s="499"/>
      <c r="D417" s="501">
        <v>1</v>
      </c>
      <c r="E417" s="502">
        <v>0</v>
      </c>
      <c r="F417" s="502">
        <v>240</v>
      </c>
      <c r="G417" s="502">
        <v>360</v>
      </c>
      <c r="H417" s="503">
        <v>430</v>
      </c>
      <c r="I417" s="504">
        <v>0</v>
      </c>
      <c r="J417" s="504">
        <v>100</v>
      </c>
      <c r="K417" s="504">
        <v>100</v>
      </c>
      <c r="L417" s="504">
        <v>100</v>
      </c>
      <c r="M417" s="504">
        <v>50</v>
      </c>
      <c r="N417" s="505">
        <f>(J417+K417+L417+M417)</f>
        <v>350</v>
      </c>
      <c r="O417" s="506">
        <f>H417*N417</f>
        <v>150500</v>
      </c>
      <c r="P417" s="507" t="s">
        <v>1442</v>
      </c>
    </row>
    <row r="418" spans="1:16" ht="18.75" customHeight="1">
      <c r="A418" s="499">
        <v>414</v>
      </c>
      <c r="B418" s="500" t="s">
        <v>1904</v>
      </c>
      <c r="C418" s="499"/>
      <c r="D418" s="501">
        <v>1</v>
      </c>
      <c r="E418" s="502">
        <v>120</v>
      </c>
      <c r="F418" s="502">
        <v>65</v>
      </c>
      <c r="G418" s="502">
        <v>90</v>
      </c>
      <c r="H418" s="503">
        <v>140</v>
      </c>
      <c r="I418" s="504">
        <v>0</v>
      </c>
      <c r="J418" s="504">
        <v>10</v>
      </c>
      <c r="K418" s="504">
        <v>0</v>
      </c>
      <c r="L418" s="504">
        <v>20</v>
      </c>
      <c r="M418" s="504">
        <v>20</v>
      </c>
      <c r="N418" s="505">
        <f t="shared" si="11"/>
        <v>50</v>
      </c>
      <c r="O418" s="506">
        <f t="shared" si="12"/>
        <v>7000</v>
      </c>
      <c r="P418" s="507" t="s">
        <v>1442</v>
      </c>
    </row>
    <row r="419" spans="1:16" ht="18.75" customHeight="1">
      <c r="A419" s="499">
        <v>415</v>
      </c>
      <c r="B419" s="500" t="s">
        <v>1905</v>
      </c>
      <c r="C419" s="499"/>
      <c r="D419" s="501">
        <v>1</v>
      </c>
      <c r="E419" s="502">
        <v>10</v>
      </c>
      <c r="F419" s="502">
        <v>10</v>
      </c>
      <c r="G419" s="502">
        <v>16</v>
      </c>
      <c r="H419" s="503">
        <v>180</v>
      </c>
      <c r="I419" s="502">
        <v>0</v>
      </c>
      <c r="J419" s="504">
        <v>10</v>
      </c>
      <c r="K419" s="504">
        <v>0</v>
      </c>
      <c r="L419" s="504">
        <v>0</v>
      </c>
      <c r="M419" s="504">
        <v>0</v>
      </c>
      <c r="N419" s="505">
        <f>(J419+K419+L419+M419)</f>
        <v>10</v>
      </c>
      <c r="O419" s="506">
        <f t="shared" si="12"/>
        <v>1800</v>
      </c>
      <c r="P419" s="507" t="s">
        <v>1442</v>
      </c>
    </row>
    <row r="420" spans="1:16" ht="18.75" customHeight="1">
      <c r="A420" s="499">
        <v>416</v>
      </c>
      <c r="B420" s="500" t="s">
        <v>1906</v>
      </c>
      <c r="C420" s="499" t="s">
        <v>1471</v>
      </c>
      <c r="D420" s="501">
        <v>100</v>
      </c>
      <c r="E420" s="502">
        <v>957</v>
      </c>
      <c r="F420" s="502">
        <v>1010</v>
      </c>
      <c r="G420" s="502">
        <v>1110</v>
      </c>
      <c r="H420" s="503">
        <v>47.5</v>
      </c>
      <c r="I420" s="502">
        <v>72</v>
      </c>
      <c r="J420" s="504">
        <v>250</v>
      </c>
      <c r="K420" s="504">
        <v>250</v>
      </c>
      <c r="L420" s="504">
        <v>250</v>
      </c>
      <c r="M420" s="504">
        <v>250</v>
      </c>
      <c r="N420" s="505">
        <f>(J420+K420+L420+M420)</f>
        <v>1000</v>
      </c>
      <c r="O420" s="506">
        <f t="shared" si="12"/>
        <v>47500</v>
      </c>
      <c r="P420" s="507" t="s">
        <v>1442</v>
      </c>
    </row>
    <row r="421" spans="1:16" ht="18.75" customHeight="1">
      <c r="A421" s="499">
        <v>417</v>
      </c>
      <c r="B421" s="500" t="s">
        <v>1907</v>
      </c>
      <c r="C421" s="499" t="s">
        <v>1471</v>
      </c>
      <c r="D421" s="501">
        <v>100</v>
      </c>
      <c r="E421" s="502">
        <v>233</v>
      </c>
      <c r="F421" s="502">
        <v>205</v>
      </c>
      <c r="G421" s="502">
        <v>254</v>
      </c>
      <c r="H421" s="503">
        <v>47.5</v>
      </c>
      <c r="I421" s="502">
        <v>77</v>
      </c>
      <c r="J421" s="504">
        <v>50</v>
      </c>
      <c r="K421" s="504">
        <v>50</v>
      </c>
      <c r="L421" s="504">
        <v>50</v>
      </c>
      <c r="M421" s="504">
        <v>50</v>
      </c>
      <c r="N421" s="505">
        <f t="shared" si="11"/>
        <v>200</v>
      </c>
      <c r="O421" s="506">
        <f t="shared" si="12"/>
        <v>9500</v>
      </c>
      <c r="P421" s="507" t="s">
        <v>1442</v>
      </c>
    </row>
    <row r="422" spans="1:16" s="507" customFormat="1" ht="18.75" customHeight="1">
      <c r="A422" s="499">
        <v>418</v>
      </c>
      <c r="B422" s="500" t="s">
        <v>1908</v>
      </c>
      <c r="C422" s="499" t="s">
        <v>1471</v>
      </c>
      <c r="D422" s="501">
        <v>100</v>
      </c>
      <c r="E422" s="502">
        <v>945</v>
      </c>
      <c r="F422" s="502">
        <v>1133</v>
      </c>
      <c r="G422" s="502">
        <v>1075</v>
      </c>
      <c r="H422" s="503">
        <v>46.41</v>
      </c>
      <c r="I422" s="502">
        <v>89</v>
      </c>
      <c r="J422" s="504">
        <v>200</v>
      </c>
      <c r="K422" s="504">
        <v>250</v>
      </c>
      <c r="L422" s="504">
        <v>250</v>
      </c>
      <c r="M422" s="504">
        <v>300</v>
      </c>
      <c r="N422" s="505">
        <f t="shared" si="11"/>
        <v>1000</v>
      </c>
      <c r="O422" s="506">
        <f t="shared" si="12"/>
        <v>46410</v>
      </c>
      <c r="P422" s="507" t="s">
        <v>1442</v>
      </c>
    </row>
    <row r="423" spans="1:16" s="479" customFormat="1" ht="18.75" customHeight="1">
      <c r="A423" s="499">
        <v>419</v>
      </c>
      <c r="B423" s="500" t="s">
        <v>1909</v>
      </c>
      <c r="C423" s="499" t="s">
        <v>1471</v>
      </c>
      <c r="D423" s="501">
        <v>100</v>
      </c>
      <c r="E423" s="502">
        <v>392</v>
      </c>
      <c r="F423" s="502">
        <v>454</v>
      </c>
      <c r="G423" s="502">
        <v>410</v>
      </c>
      <c r="H423" s="503">
        <v>47.45</v>
      </c>
      <c r="I423" s="502">
        <v>115</v>
      </c>
      <c r="J423" s="504">
        <v>50</v>
      </c>
      <c r="K423" s="504">
        <v>100</v>
      </c>
      <c r="L423" s="504">
        <v>150</v>
      </c>
      <c r="M423" s="504">
        <v>100</v>
      </c>
      <c r="N423" s="505">
        <f t="shared" si="11"/>
        <v>400</v>
      </c>
      <c r="O423" s="506">
        <f t="shared" si="12"/>
        <v>18980</v>
      </c>
      <c r="P423" s="507" t="s">
        <v>1442</v>
      </c>
    </row>
    <row r="424" spans="1:16" s="479" customFormat="1" ht="18.75" customHeight="1">
      <c r="A424" s="499">
        <v>420</v>
      </c>
      <c r="B424" s="500" t="s">
        <v>1910</v>
      </c>
      <c r="C424" s="499" t="s">
        <v>1471</v>
      </c>
      <c r="D424" s="501">
        <v>100</v>
      </c>
      <c r="E424" s="502">
        <v>129</v>
      </c>
      <c r="F424" s="502">
        <v>122</v>
      </c>
      <c r="G424" s="502">
        <v>117</v>
      </c>
      <c r="H424" s="503">
        <v>46.01</v>
      </c>
      <c r="I424" s="502">
        <v>127</v>
      </c>
      <c r="J424" s="504">
        <v>50</v>
      </c>
      <c r="K424" s="504">
        <v>0</v>
      </c>
      <c r="L424" s="504">
        <v>50</v>
      </c>
      <c r="M424" s="504">
        <v>0</v>
      </c>
      <c r="N424" s="505">
        <f t="shared" si="11"/>
        <v>100</v>
      </c>
      <c r="O424" s="506">
        <f t="shared" si="12"/>
        <v>4601</v>
      </c>
      <c r="P424" s="507" t="s">
        <v>1442</v>
      </c>
    </row>
    <row r="425" spans="1:16" s="479" customFormat="1" ht="18.75" customHeight="1">
      <c r="A425" s="499">
        <v>421</v>
      </c>
      <c r="B425" s="500" t="s">
        <v>1911</v>
      </c>
      <c r="C425" s="499" t="s">
        <v>1471</v>
      </c>
      <c r="D425" s="501">
        <v>100</v>
      </c>
      <c r="E425" s="502">
        <v>420</v>
      </c>
      <c r="F425" s="502">
        <v>570</v>
      </c>
      <c r="G425" s="502">
        <v>617</v>
      </c>
      <c r="H425" s="503">
        <v>46</v>
      </c>
      <c r="I425" s="502">
        <v>69</v>
      </c>
      <c r="J425" s="504">
        <v>100</v>
      </c>
      <c r="K425" s="504">
        <v>150</v>
      </c>
      <c r="L425" s="504">
        <v>100</v>
      </c>
      <c r="M425" s="504">
        <v>150</v>
      </c>
      <c r="N425" s="505">
        <f t="shared" si="11"/>
        <v>500</v>
      </c>
      <c r="O425" s="506">
        <f t="shared" si="12"/>
        <v>23000</v>
      </c>
      <c r="P425" s="507" t="s">
        <v>1442</v>
      </c>
    </row>
    <row r="426" spans="1:16" s="479" customFormat="1" ht="18.75" customHeight="1">
      <c r="A426" s="499">
        <v>422</v>
      </c>
      <c r="B426" s="500" t="s">
        <v>1912</v>
      </c>
      <c r="C426" s="499" t="s">
        <v>1471</v>
      </c>
      <c r="D426" s="501">
        <v>100</v>
      </c>
      <c r="E426" s="502">
        <v>164</v>
      </c>
      <c r="F426" s="502">
        <v>236</v>
      </c>
      <c r="G426" s="502">
        <v>282</v>
      </c>
      <c r="H426" s="503">
        <v>46</v>
      </c>
      <c r="I426" s="502">
        <v>133</v>
      </c>
      <c r="J426" s="504">
        <v>50</v>
      </c>
      <c r="K426" s="504">
        <v>100</v>
      </c>
      <c r="L426" s="504">
        <v>50</v>
      </c>
      <c r="M426" s="504">
        <v>50</v>
      </c>
      <c r="N426" s="505">
        <f t="shared" si="11"/>
        <v>250</v>
      </c>
      <c r="O426" s="506">
        <f t="shared" si="12"/>
        <v>11500</v>
      </c>
      <c r="P426" s="507" t="s">
        <v>1442</v>
      </c>
    </row>
    <row r="427" spans="1:16" s="479" customFormat="1" ht="18.75" customHeight="1">
      <c r="A427" s="499">
        <v>423</v>
      </c>
      <c r="B427" s="500" t="s">
        <v>1913</v>
      </c>
      <c r="C427" s="499" t="s">
        <v>1471</v>
      </c>
      <c r="D427" s="501">
        <v>100</v>
      </c>
      <c r="E427" s="502">
        <v>539</v>
      </c>
      <c r="F427" s="502">
        <v>675</v>
      </c>
      <c r="G427" s="502">
        <v>1340</v>
      </c>
      <c r="H427" s="503">
        <v>46</v>
      </c>
      <c r="I427" s="502">
        <v>160</v>
      </c>
      <c r="J427" s="504">
        <v>400</v>
      </c>
      <c r="K427" s="504">
        <v>200</v>
      </c>
      <c r="L427" s="504">
        <v>300</v>
      </c>
      <c r="M427" s="504">
        <v>200</v>
      </c>
      <c r="N427" s="505">
        <f t="shared" si="11"/>
        <v>1100</v>
      </c>
      <c r="O427" s="506">
        <f t="shared" si="12"/>
        <v>50600</v>
      </c>
      <c r="P427" s="507" t="s">
        <v>1442</v>
      </c>
    </row>
    <row r="428" spans="1:16" s="479" customFormat="1" ht="18.75" customHeight="1">
      <c r="A428" s="499">
        <v>424</v>
      </c>
      <c r="B428" s="500" t="s">
        <v>1914</v>
      </c>
      <c r="C428" s="499" t="s">
        <v>1471</v>
      </c>
      <c r="D428" s="501">
        <v>100</v>
      </c>
      <c r="E428" s="502">
        <v>90</v>
      </c>
      <c r="F428" s="502">
        <v>242</v>
      </c>
      <c r="G428" s="502">
        <v>197</v>
      </c>
      <c r="H428" s="503">
        <v>46</v>
      </c>
      <c r="I428" s="502">
        <v>106</v>
      </c>
      <c r="J428" s="504">
        <v>50</v>
      </c>
      <c r="K428" s="504">
        <v>50</v>
      </c>
      <c r="L428" s="504">
        <v>50</v>
      </c>
      <c r="M428" s="504">
        <v>50</v>
      </c>
      <c r="N428" s="505">
        <f t="shared" si="11"/>
        <v>200</v>
      </c>
      <c r="O428" s="506">
        <f t="shared" si="12"/>
        <v>9200</v>
      </c>
      <c r="P428" s="507" t="s">
        <v>1442</v>
      </c>
    </row>
    <row r="429" spans="1:16" s="479" customFormat="1" ht="18.75" customHeight="1">
      <c r="A429" s="499">
        <v>425</v>
      </c>
      <c r="B429" s="500" t="s">
        <v>1915</v>
      </c>
      <c r="C429" s="499" t="s">
        <v>1471</v>
      </c>
      <c r="D429" s="501">
        <v>100</v>
      </c>
      <c r="E429" s="502">
        <v>37</v>
      </c>
      <c r="F429" s="502">
        <v>172</v>
      </c>
      <c r="G429" s="502">
        <v>107</v>
      </c>
      <c r="H429" s="503">
        <v>46</v>
      </c>
      <c r="I429" s="502">
        <v>56</v>
      </c>
      <c r="J429" s="504">
        <v>50</v>
      </c>
      <c r="K429" s="504">
        <v>30</v>
      </c>
      <c r="L429" s="504">
        <v>30</v>
      </c>
      <c r="M429" s="504">
        <v>30</v>
      </c>
      <c r="N429" s="505">
        <f t="shared" si="11"/>
        <v>140</v>
      </c>
      <c r="O429" s="506">
        <f t="shared" si="12"/>
        <v>6440</v>
      </c>
      <c r="P429" s="507" t="s">
        <v>1442</v>
      </c>
    </row>
    <row r="430" spans="1:16" s="479" customFormat="1" ht="18.75" customHeight="1">
      <c r="A430" s="499">
        <v>426</v>
      </c>
      <c r="B430" s="500" t="s">
        <v>1916</v>
      </c>
      <c r="C430" s="499"/>
      <c r="D430" s="501">
        <v>1</v>
      </c>
      <c r="E430" s="502">
        <v>0</v>
      </c>
      <c r="F430" s="502">
        <v>4</v>
      </c>
      <c r="G430" s="502">
        <v>2</v>
      </c>
      <c r="H430" s="503">
        <v>85</v>
      </c>
      <c r="I430" s="502">
        <v>0</v>
      </c>
      <c r="J430" s="504">
        <v>0</v>
      </c>
      <c r="K430" s="504">
        <v>0</v>
      </c>
      <c r="L430" s="504">
        <v>0</v>
      </c>
      <c r="M430" s="504">
        <v>5</v>
      </c>
      <c r="N430" s="505">
        <f t="shared" si="11"/>
        <v>5</v>
      </c>
      <c r="O430" s="506">
        <f t="shared" si="12"/>
        <v>425</v>
      </c>
      <c r="P430" s="507" t="s">
        <v>1442</v>
      </c>
    </row>
    <row r="431" spans="1:16" s="479" customFormat="1" ht="18.75" customHeight="1">
      <c r="A431" s="499">
        <v>427</v>
      </c>
      <c r="B431" s="500" t="s">
        <v>1917</v>
      </c>
      <c r="C431" s="499"/>
      <c r="D431" s="501">
        <v>12</v>
      </c>
      <c r="E431" s="502">
        <v>10</v>
      </c>
      <c r="F431" s="502">
        <v>10</v>
      </c>
      <c r="G431" s="502">
        <v>0</v>
      </c>
      <c r="H431" s="503">
        <v>24000</v>
      </c>
      <c r="I431" s="502">
        <v>0</v>
      </c>
      <c r="J431" s="504">
        <v>1</v>
      </c>
      <c r="K431" s="504">
        <v>0</v>
      </c>
      <c r="L431" s="504">
        <v>0</v>
      </c>
      <c r="M431" s="504">
        <v>0</v>
      </c>
      <c r="N431" s="505">
        <f>(J431+K431+L431+M431)</f>
        <v>1</v>
      </c>
      <c r="O431" s="506">
        <f>H431*N431</f>
        <v>24000</v>
      </c>
      <c r="P431" s="507" t="s">
        <v>1442</v>
      </c>
    </row>
    <row r="432" spans="1:16" s="479" customFormat="1" ht="18.75" customHeight="1">
      <c r="A432" s="499">
        <v>428</v>
      </c>
      <c r="B432" s="500" t="s">
        <v>1918</v>
      </c>
      <c r="C432" s="499"/>
      <c r="D432" s="501">
        <v>1</v>
      </c>
      <c r="E432" s="502">
        <v>0</v>
      </c>
      <c r="F432" s="502">
        <v>0</v>
      </c>
      <c r="G432" s="502">
        <v>0</v>
      </c>
      <c r="H432" s="503">
        <v>1000</v>
      </c>
      <c r="I432" s="502">
        <v>0</v>
      </c>
      <c r="J432" s="504">
        <v>2</v>
      </c>
      <c r="K432" s="504">
        <v>0</v>
      </c>
      <c r="L432" s="504">
        <v>0</v>
      </c>
      <c r="M432" s="504">
        <v>0</v>
      </c>
      <c r="N432" s="505">
        <f>(J432+K432+L432+M432)</f>
        <v>2</v>
      </c>
      <c r="O432" s="506">
        <f>H432*N432</f>
        <v>2000</v>
      </c>
      <c r="P432" s="507" t="s">
        <v>1442</v>
      </c>
    </row>
    <row r="433" spans="1:16" s="479" customFormat="1" ht="18.75" customHeight="1">
      <c r="A433" s="499">
        <v>429</v>
      </c>
      <c r="B433" s="500" t="s">
        <v>1919</v>
      </c>
      <c r="C433" s="499"/>
      <c r="D433" s="501">
        <v>1</v>
      </c>
      <c r="E433" s="502">
        <v>0</v>
      </c>
      <c r="F433" s="502">
        <v>553</v>
      </c>
      <c r="G433" s="502">
        <v>2134</v>
      </c>
      <c r="H433" s="503">
        <v>151.59</v>
      </c>
      <c r="I433" s="502">
        <v>25</v>
      </c>
      <c r="J433" s="504">
        <v>500</v>
      </c>
      <c r="K433" s="504">
        <v>300</v>
      </c>
      <c r="L433" s="504">
        <v>300</v>
      </c>
      <c r="M433" s="504">
        <v>500</v>
      </c>
      <c r="N433" s="505">
        <f>(J433+K433+L433+M433)</f>
        <v>1600</v>
      </c>
      <c r="O433" s="506">
        <f>H433*N433</f>
        <v>242544</v>
      </c>
      <c r="P433" s="507" t="s">
        <v>1442</v>
      </c>
    </row>
    <row r="434" spans="1:16" s="479" customFormat="1" ht="18.75" customHeight="1">
      <c r="A434" s="499">
        <v>430</v>
      </c>
      <c r="B434" s="500" t="s">
        <v>1920</v>
      </c>
      <c r="C434" s="499"/>
      <c r="D434" s="501">
        <v>1</v>
      </c>
      <c r="E434" s="502">
        <v>0</v>
      </c>
      <c r="F434" s="502">
        <v>490</v>
      </c>
      <c r="G434" s="502">
        <v>2833</v>
      </c>
      <c r="H434" s="503">
        <v>171.4</v>
      </c>
      <c r="I434" s="502">
        <v>105</v>
      </c>
      <c r="J434" s="504">
        <v>300</v>
      </c>
      <c r="K434" s="504">
        <v>300</v>
      </c>
      <c r="L434" s="504">
        <v>500</v>
      </c>
      <c r="M434" s="504">
        <v>500</v>
      </c>
      <c r="N434" s="505">
        <f>(J434+K434+L434+M434)</f>
        <v>1600</v>
      </c>
      <c r="O434" s="506">
        <f>H434*N434</f>
        <v>274240</v>
      </c>
      <c r="P434" s="507" t="s">
        <v>1442</v>
      </c>
    </row>
    <row r="435" spans="1:16" s="479" customFormat="1" ht="18.75" customHeight="1">
      <c r="A435" s="499">
        <v>431</v>
      </c>
      <c r="B435" s="500" t="s">
        <v>1921</v>
      </c>
      <c r="C435" s="499"/>
      <c r="D435" s="501">
        <v>1</v>
      </c>
      <c r="E435" s="502">
        <v>0</v>
      </c>
      <c r="F435" s="502">
        <v>335</v>
      </c>
      <c r="G435" s="502">
        <v>1156</v>
      </c>
      <c r="H435" s="503">
        <v>220.59</v>
      </c>
      <c r="I435" s="502">
        <v>0</v>
      </c>
      <c r="J435" s="504">
        <v>100</v>
      </c>
      <c r="K435" s="504">
        <v>200</v>
      </c>
      <c r="L435" s="504">
        <v>200</v>
      </c>
      <c r="M435" s="504">
        <v>300</v>
      </c>
      <c r="N435" s="505">
        <f>(J435+K435+L435+M435)</f>
        <v>800</v>
      </c>
      <c r="O435" s="506">
        <f>H435*N435</f>
        <v>176472</v>
      </c>
      <c r="P435" s="507" t="s">
        <v>1442</v>
      </c>
    </row>
    <row r="436" spans="1:16" s="479" customFormat="1" ht="18.75" customHeight="1">
      <c r="A436" s="499">
        <v>432</v>
      </c>
      <c r="B436" s="500" t="s">
        <v>1922</v>
      </c>
      <c r="C436" s="499"/>
      <c r="D436" s="501">
        <v>1</v>
      </c>
      <c r="E436" s="502">
        <v>17600</v>
      </c>
      <c r="F436" s="502">
        <v>25600</v>
      </c>
      <c r="G436" s="502">
        <v>21200</v>
      </c>
      <c r="H436" s="503">
        <v>7.26</v>
      </c>
      <c r="I436" s="502">
        <v>1200</v>
      </c>
      <c r="J436" s="504">
        <v>5000</v>
      </c>
      <c r="K436" s="504">
        <v>6000</v>
      </c>
      <c r="L436" s="504">
        <v>6000</v>
      </c>
      <c r="M436" s="504">
        <v>6000</v>
      </c>
      <c r="N436" s="505">
        <f t="shared" si="11"/>
        <v>23000</v>
      </c>
      <c r="O436" s="506">
        <f t="shared" si="12"/>
        <v>166980</v>
      </c>
      <c r="P436" s="507" t="s">
        <v>1442</v>
      </c>
    </row>
    <row r="437" spans="1:16" s="479" customFormat="1" ht="18.75" customHeight="1">
      <c r="A437" s="499">
        <v>433</v>
      </c>
      <c r="B437" s="500" t="s">
        <v>1923</v>
      </c>
      <c r="C437" s="499"/>
      <c r="D437" s="501">
        <v>1</v>
      </c>
      <c r="E437" s="502">
        <v>0</v>
      </c>
      <c r="F437" s="502">
        <v>3</v>
      </c>
      <c r="G437" s="502">
        <v>10</v>
      </c>
      <c r="H437" s="503">
        <v>75</v>
      </c>
      <c r="I437" s="502">
        <v>0</v>
      </c>
      <c r="J437" s="504">
        <v>5</v>
      </c>
      <c r="K437" s="504">
        <v>0</v>
      </c>
      <c r="L437" s="504">
        <v>0</v>
      </c>
      <c r="M437" s="504">
        <v>0</v>
      </c>
      <c r="N437" s="505">
        <f t="shared" ref="N437:N464" si="13">(J437+K437+L437+M437)</f>
        <v>5</v>
      </c>
      <c r="O437" s="506">
        <f t="shared" ref="O437:O500" si="14">H437*N437</f>
        <v>375</v>
      </c>
      <c r="P437" s="507" t="s">
        <v>1442</v>
      </c>
    </row>
    <row r="438" spans="1:16" ht="27.75" customHeight="1">
      <c r="A438" s="499">
        <v>434</v>
      </c>
      <c r="B438" s="519" t="s">
        <v>1924</v>
      </c>
      <c r="C438" s="507"/>
      <c r="D438" s="520">
        <v>1</v>
      </c>
      <c r="E438" s="520">
        <v>0</v>
      </c>
      <c r="F438" s="520">
        <v>2</v>
      </c>
      <c r="G438" s="520">
        <v>5</v>
      </c>
      <c r="H438" s="516">
        <v>600</v>
      </c>
      <c r="I438" s="520">
        <v>0</v>
      </c>
      <c r="J438" s="520">
        <v>5</v>
      </c>
      <c r="K438" s="520">
        <v>0</v>
      </c>
      <c r="L438" s="520">
        <v>0</v>
      </c>
      <c r="M438" s="520">
        <v>0</v>
      </c>
      <c r="N438" s="521">
        <f t="shared" si="13"/>
        <v>5</v>
      </c>
      <c r="O438" s="522">
        <f t="shared" si="14"/>
        <v>3000</v>
      </c>
      <c r="P438" s="507" t="s">
        <v>1442</v>
      </c>
    </row>
    <row r="439" spans="1:16" ht="27.75" customHeight="1">
      <c r="A439" s="499">
        <v>435</v>
      </c>
      <c r="B439" s="519" t="s">
        <v>1925</v>
      </c>
      <c r="C439" s="507"/>
      <c r="D439" s="520">
        <v>1</v>
      </c>
      <c r="E439" s="520">
        <v>0</v>
      </c>
      <c r="F439" s="520">
        <v>8</v>
      </c>
      <c r="G439" s="520">
        <v>0</v>
      </c>
      <c r="H439" s="516">
        <v>1276</v>
      </c>
      <c r="I439" s="520">
        <v>0</v>
      </c>
      <c r="J439" s="520">
        <v>10</v>
      </c>
      <c r="K439" s="520">
        <v>0</v>
      </c>
      <c r="L439" s="520">
        <v>0</v>
      </c>
      <c r="M439" s="520">
        <v>0</v>
      </c>
      <c r="N439" s="521">
        <f t="shared" si="13"/>
        <v>10</v>
      </c>
      <c r="O439" s="522">
        <f t="shared" si="14"/>
        <v>12760</v>
      </c>
      <c r="P439" s="507" t="s">
        <v>1442</v>
      </c>
    </row>
    <row r="440" spans="1:16" ht="27.75" customHeight="1">
      <c r="A440" s="499">
        <v>436</v>
      </c>
      <c r="B440" s="519" t="s">
        <v>1926</v>
      </c>
      <c r="C440" s="507"/>
      <c r="D440" s="520">
        <v>1</v>
      </c>
      <c r="E440" s="520">
        <v>0</v>
      </c>
      <c r="F440" s="520">
        <v>0</v>
      </c>
      <c r="G440" s="520">
        <v>0</v>
      </c>
      <c r="H440" s="516">
        <v>2000</v>
      </c>
      <c r="I440" s="520">
        <v>0</v>
      </c>
      <c r="J440" s="520">
        <v>10</v>
      </c>
      <c r="K440" s="520">
        <v>0</v>
      </c>
      <c r="L440" s="520">
        <v>0</v>
      </c>
      <c r="M440" s="520">
        <v>0</v>
      </c>
      <c r="N440" s="521">
        <f t="shared" si="13"/>
        <v>10</v>
      </c>
      <c r="O440" s="522">
        <f t="shared" si="14"/>
        <v>20000</v>
      </c>
      <c r="P440" s="507" t="s">
        <v>1442</v>
      </c>
    </row>
    <row r="441" spans="1:16" ht="27.75" customHeight="1">
      <c r="A441" s="499">
        <v>437</v>
      </c>
      <c r="B441" s="519" t="s">
        <v>1927</v>
      </c>
      <c r="C441" s="507"/>
      <c r="D441" s="520">
        <v>1</v>
      </c>
      <c r="E441" s="520">
        <v>0</v>
      </c>
      <c r="F441" s="520">
        <v>18</v>
      </c>
      <c r="G441" s="520">
        <v>0</v>
      </c>
      <c r="H441" s="516">
        <v>2476</v>
      </c>
      <c r="I441" s="520">
        <v>0</v>
      </c>
      <c r="J441" s="520">
        <v>10</v>
      </c>
      <c r="K441" s="520">
        <v>0</v>
      </c>
      <c r="L441" s="520">
        <v>0</v>
      </c>
      <c r="M441" s="520">
        <v>0</v>
      </c>
      <c r="N441" s="521">
        <f t="shared" si="13"/>
        <v>10</v>
      </c>
      <c r="O441" s="522">
        <f t="shared" si="14"/>
        <v>24760</v>
      </c>
      <c r="P441" s="507" t="s">
        <v>1442</v>
      </c>
    </row>
    <row r="442" spans="1:16" ht="27.75" customHeight="1">
      <c r="A442" s="499">
        <v>438</v>
      </c>
      <c r="B442" s="519" t="s">
        <v>1928</v>
      </c>
      <c r="C442" s="507"/>
      <c r="D442" s="520">
        <v>1</v>
      </c>
      <c r="E442" s="520">
        <v>0</v>
      </c>
      <c r="F442" s="520">
        <v>0</v>
      </c>
      <c r="G442" s="520">
        <v>0</v>
      </c>
      <c r="H442" s="516">
        <v>3600</v>
      </c>
      <c r="I442" s="520">
        <v>0</v>
      </c>
      <c r="J442" s="520">
        <v>10</v>
      </c>
      <c r="K442" s="520">
        <v>0</v>
      </c>
      <c r="L442" s="520">
        <v>0</v>
      </c>
      <c r="M442" s="520">
        <v>0</v>
      </c>
      <c r="N442" s="521">
        <f t="shared" si="13"/>
        <v>10</v>
      </c>
      <c r="O442" s="522">
        <f t="shared" si="14"/>
        <v>36000</v>
      </c>
      <c r="P442" s="507" t="s">
        <v>1442</v>
      </c>
    </row>
    <row r="443" spans="1:16" ht="27.75" customHeight="1">
      <c r="A443" s="499">
        <v>439</v>
      </c>
      <c r="B443" s="519" t="s">
        <v>1929</v>
      </c>
      <c r="C443" s="507"/>
      <c r="D443" s="520">
        <v>1</v>
      </c>
      <c r="E443" s="520">
        <v>0</v>
      </c>
      <c r="F443" s="520">
        <v>0</v>
      </c>
      <c r="G443" s="520">
        <v>0</v>
      </c>
      <c r="H443" s="516">
        <v>4500</v>
      </c>
      <c r="I443" s="520">
        <v>0</v>
      </c>
      <c r="J443" s="520">
        <v>5</v>
      </c>
      <c r="K443" s="520">
        <v>0</v>
      </c>
      <c r="L443" s="520">
        <v>0</v>
      </c>
      <c r="M443" s="520">
        <v>5</v>
      </c>
      <c r="N443" s="521">
        <f t="shared" si="13"/>
        <v>10</v>
      </c>
      <c r="O443" s="522">
        <f t="shared" si="14"/>
        <v>45000</v>
      </c>
      <c r="P443" s="507" t="s">
        <v>1442</v>
      </c>
    </row>
    <row r="444" spans="1:16" ht="27.75" customHeight="1">
      <c r="A444" s="499">
        <v>440</v>
      </c>
      <c r="B444" s="519" t="s">
        <v>1930</v>
      </c>
      <c r="C444" s="507"/>
      <c r="D444" s="520">
        <v>1</v>
      </c>
      <c r="E444" s="520">
        <v>4</v>
      </c>
      <c r="F444" s="520">
        <v>9</v>
      </c>
      <c r="G444" s="520">
        <v>5</v>
      </c>
      <c r="H444" s="516">
        <v>1800</v>
      </c>
      <c r="I444" s="520">
        <v>0</v>
      </c>
      <c r="J444" s="520">
        <v>10</v>
      </c>
      <c r="K444" s="520">
        <v>0</v>
      </c>
      <c r="L444" s="520">
        <v>0</v>
      </c>
      <c r="M444" s="520">
        <v>0</v>
      </c>
      <c r="N444" s="521">
        <f>(J444+K444+L444+M444)</f>
        <v>10</v>
      </c>
      <c r="O444" s="522">
        <f>H444*N444</f>
        <v>18000</v>
      </c>
      <c r="P444" s="507" t="s">
        <v>1442</v>
      </c>
    </row>
    <row r="445" spans="1:16" ht="27.75" customHeight="1">
      <c r="A445" s="499">
        <v>441</v>
      </c>
      <c r="B445" s="519" t="s">
        <v>1931</v>
      </c>
      <c r="C445" s="507"/>
      <c r="D445" s="520">
        <v>1</v>
      </c>
      <c r="E445" s="520">
        <v>0</v>
      </c>
      <c r="F445" s="520">
        <v>32</v>
      </c>
      <c r="G445" s="520">
        <v>25</v>
      </c>
      <c r="H445" s="516">
        <v>450</v>
      </c>
      <c r="I445" s="520">
        <v>1</v>
      </c>
      <c r="J445" s="520">
        <v>10</v>
      </c>
      <c r="K445" s="520">
        <v>10</v>
      </c>
      <c r="L445" s="520">
        <v>0</v>
      </c>
      <c r="M445" s="520">
        <v>10</v>
      </c>
      <c r="N445" s="521">
        <f t="shared" si="13"/>
        <v>30</v>
      </c>
      <c r="O445" s="522">
        <f t="shared" si="14"/>
        <v>13500</v>
      </c>
      <c r="P445" s="507" t="s">
        <v>1442</v>
      </c>
    </row>
    <row r="446" spans="1:16" ht="27.75" customHeight="1">
      <c r="A446" s="499">
        <v>442</v>
      </c>
      <c r="B446" s="519" t="s">
        <v>1932</v>
      </c>
      <c r="C446" s="507"/>
      <c r="D446" s="520">
        <v>1</v>
      </c>
      <c r="E446" s="520">
        <v>25</v>
      </c>
      <c r="F446" s="520">
        <v>48</v>
      </c>
      <c r="G446" s="520">
        <v>42</v>
      </c>
      <c r="H446" s="516">
        <v>630.95000000000005</v>
      </c>
      <c r="I446" s="520">
        <v>0</v>
      </c>
      <c r="J446" s="520">
        <v>10</v>
      </c>
      <c r="K446" s="520">
        <v>20</v>
      </c>
      <c r="L446" s="520">
        <v>10</v>
      </c>
      <c r="M446" s="520">
        <v>10</v>
      </c>
      <c r="N446" s="521">
        <f>(J446+K446+L446+M446)</f>
        <v>50</v>
      </c>
      <c r="O446" s="522">
        <f>H446*N446</f>
        <v>31547.500000000004</v>
      </c>
      <c r="P446" s="507" t="s">
        <v>1442</v>
      </c>
    </row>
    <row r="447" spans="1:16" ht="27.75" customHeight="1">
      <c r="A447" s="499">
        <v>443</v>
      </c>
      <c r="B447" s="519" t="s">
        <v>1933</v>
      </c>
      <c r="C447" s="507"/>
      <c r="D447" s="520">
        <v>1</v>
      </c>
      <c r="E447" s="520">
        <v>41</v>
      </c>
      <c r="F447" s="520">
        <v>41</v>
      </c>
      <c r="G447" s="520">
        <v>60</v>
      </c>
      <c r="H447" s="516">
        <v>809.6</v>
      </c>
      <c r="I447" s="520">
        <v>0</v>
      </c>
      <c r="J447" s="520">
        <v>20</v>
      </c>
      <c r="K447" s="520">
        <v>10</v>
      </c>
      <c r="L447" s="520">
        <v>20</v>
      </c>
      <c r="M447" s="520">
        <v>10</v>
      </c>
      <c r="N447" s="521">
        <f>(J447+K447+L447+M447)</f>
        <v>60</v>
      </c>
      <c r="O447" s="522">
        <f>H447*N447</f>
        <v>48576</v>
      </c>
      <c r="P447" s="507" t="s">
        <v>1442</v>
      </c>
    </row>
    <row r="448" spans="1:16" ht="27.75" customHeight="1">
      <c r="A448" s="499">
        <v>444</v>
      </c>
      <c r="B448" s="519" t="s">
        <v>1934</v>
      </c>
      <c r="C448" s="507"/>
      <c r="D448" s="520">
        <v>1</v>
      </c>
      <c r="E448" s="520">
        <v>42</v>
      </c>
      <c r="F448" s="520">
        <v>32</v>
      </c>
      <c r="G448" s="520">
        <v>50</v>
      </c>
      <c r="H448" s="516">
        <v>1020</v>
      </c>
      <c r="I448" s="520">
        <v>0</v>
      </c>
      <c r="J448" s="520">
        <v>10</v>
      </c>
      <c r="K448" s="520">
        <v>10</v>
      </c>
      <c r="L448" s="520">
        <v>10</v>
      </c>
      <c r="M448" s="520">
        <v>10</v>
      </c>
      <c r="N448" s="521">
        <f>(J448+K448+L448+M448)</f>
        <v>40</v>
      </c>
      <c r="O448" s="522">
        <f>H448*N448</f>
        <v>40800</v>
      </c>
      <c r="P448" s="507" t="s">
        <v>1442</v>
      </c>
    </row>
    <row r="449" spans="1:256" ht="27.75" customHeight="1">
      <c r="A449" s="499">
        <v>445</v>
      </c>
      <c r="B449" s="519" t="s">
        <v>1935</v>
      </c>
      <c r="C449" s="507"/>
      <c r="D449" s="520">
        <v>1</v>
      </c>
      <c r="E449" s="520">
        <v>4</v>
      </c>
      <c r="F449" s="520">
        <v>9</v>
      </c>
      <c r="G449" s="520">
        <v>7</v>
      </c>
      <c r="H449" s="516">
        <v>1157.1400000000001</v>
      </c>
      <c r="I449" s="520">
        <v>0</v>
      </c>
      <c r="J449" s="520">
        <v>10</v>
      </c>
      <c r="K449" s="520">
        <v>0</v>
      </c>
      <c r="L449" s="520">
        <v>0</v>
      </c>
      <c r="M449" s="520">
        <v>0</v>
      </c>
      <c r="N449" s="521">
        <f>(J449+K449+L449+M449)</f>
        <v>10</v>
      </c>
      <c r="O449" s="522">
        <f>H449*N449</f>
        <v>11571.400000000001</v>
      </c>
      <c r="P449" s="507" t="s">
        <v>1442</v>
      </c>
    </row>
    <row r="450" spans="1:256" ht="18.75" customHeight="1">
      <c r="A450" s="499">
        <v>446</v>
      </c>
      <c r="B450" s="500" t="s">
        <v>1936</v>
      </c>
      <c r="C450" s="499" t="s">
        <v>1471</v>
      </c>
      <c r="D450" s="501">
        <v>12</v>
      </c>
      <c r="E450" s="502">
        <v>80</v>
      </c>
      <c r="F450" s="502">
        <v>50</v>
      </c>
      <c r="G450" s="502">
        <v>70</v>
      </c>
      <c r="H450" s="503">
        <v>470.8</v>
      </c>
      <c r="I450" s="502">
        <v>0</v>
      </c>
      <c r="J450" s="504">
        <v>20</v>
      </c>
      <c r="K450" s="504">
        <v>20</v>
      </c>
      <c r="L450" s="504">
        <v>20</v>
      </c>
      <c r="M450" s="504">
        <v>10</v>
      </c>
      <c r="N450" s="505">
        <f t="shared" si="13"/>
        <v>70</v>
      </c>
      <c r="O450" s="506">
        <f t="shared" si="14"/>
        <v>32956</v>
      </c>
      <c r="P450" s="507" t="s">
        <v>1442</v>
      </c>
    </row>
    <row r="451" spans="1:256" ht="18.75" customHeight="1">
      <c r="A451" s="499">
        <v>447</v>
      </c>
      <c r="B451" s="500" t="s">
        <v>1937</v>
      </c>
      <c r="C451" s="499" t="s">
        <v>1471</v>
      </c>
      <c r="D451" s="501">
        <v>12</v>
      </c>
      <c r="E451" s="502">
        <v>100</v>
      </c>
      <c r="F451" s="502">
        <v>80</v>
      </c>
      <c r="G451" s="502">
        <v>100</v>
      </c>
      <c r="H451" s="503">
        <v>283.55</v>
      </c>
      <c r="I451" s="502">
        <v>0</v>
      </c>
      <c r="J451" s="504">
        <v>20</v>
      </c>
      <c r="K451" s="504">
        <v>30</v>
      </c>
      <c r="L451" s="504">
        <v>20</v>
      </c>
      <c r="M451" s="504">
        <v>20</v>
      </c>
      <c r="N451" s="505">
        <f t="shared" si="13"/>
        <v>90</v>
      </c>
      <c r="O451" s="506">
        <f t="shared" si="14"/>
        <v>25519.5</v>
      </c>
      <c r="P451" s="507" t="s">
        <v>1442</v>
      </c>
    </row>
    <row r="452" spans="1:256" ht="18.75" customHeight="1">
      <c r="A452" s="499">
        <v>448</v>
      </c>
      <c r="B452" s="500" t="s">
        <v>1938</v>
      </c>
      <c r="C452" s="499" t="s">
        <v>1471</v>
      </c>
      <c r="D452" s="501">
        <v>12</v>
      </c>
      <c r="E452" s="502">
        <v>50</v>
      </c>
      <c r="F452" s="502">
        <v>45</v>
      </c>
      <c r="G452" s="502">
        <v>70</v>
      </c>
      <c r="H452" s="503">
        <v>642</v>
      </c>
      <c r="I452" s="502">
        <v>0</v>
      </c>
      <c r="J452" s="504">
        <v>10</v>
      </c>
      <c r="K452" s="504">
        <v>20</v>
      </c>
      <c r="L452" s="504">
        <v>20</v>
      </c>
      <c r="M452" s="504">
        <v>10</v>
      </c>
      <c r="N452" s="505">
        <f t="shared" si="13"/>
        <v>60</v>
      </c>
      <c r="O452" s="506">
        <f t="shared" si="14"/>
        <v>38520</v>
      </c>
      <c r="P452" s="507" t="s">
        <v>1442</v>
      </c>
    </row>
    <row r="453" spans="1:256" ht="18.75" customHeight="1">
      <c r="A453" s="499">
        <v>449</v>
      </c>
      <c r="B453" s="500" t="s">
        <v>1939</v>
      </c>
      <c r="C453" s="499" t="s">
        <v>1471</v>
      </c>
      <c r="D453" s="501">
        <v>12</v>
      </c>
      <c r="E453" s="502">
        <v>60</v>
      </c>
      <c r="F453" s="502">
        <v>20</v>
      </c>
      <c r="G453" s="502">
        <v>20</v>
      </c>
      <c r="H453" s="503">
        <v>347.75</v>
      </c>
      <c r="I453" s="502">
        <v>0</v>
      </c>
      <c r="J453" s="504">
        <v>10</v>
      </c>
      <c r="K453" s="504">
        <v>20</v>
      </c>
      <c r="L453" s="504">
        <v>20</v>
      </c>
      <c r="M453" s="504">
        <v>0</v>
      </c>
      <c r="N453" s="505">
        <f t="shared" si="13"/>
        <v>50</v>
      </c>
      <c r="O453" s="506">
        <f t="shared" si="14"/>
        <v>17387.5</v>
      </c>
      <c r="P453" s="507" t="s">
        <v>1442</v>
      </c>
    </row>
    <row r="454" spans="1:256" ht="18.75" customHeight="1">
      <c r="A454" s="499">
        <v>450</v>
      </c>
      <c r="B454" s="500" t="s">
        <v>1940</v>
      </c>
      <c r="C454" s="499" t="s">
        <v>1471</v>
      </c>
      <c r="D454" s="501">
        <v>12</v>
      </c>
      <c r="E454" s="502">
        <v>50</v>
      </c>
      <c r="F454" s="502">
        <v>40</v>
      </c>
      <c r="G454" s="502">
        <v>65</v>
      </c>
      <c r="H454" s="503">
        <v>2363.88</v>
      </c>
      <c r="I454" s="502">
        <v>0</v>
      </c>
      <c r="J454" s="504">
        <v>10</v>
      </c>
      <c r="K454" s="504">
        <v>20</v>
      </c>
      <c r="L454" s="504">
        <v>20</v>
      </c>
      <c r="M454" s="504">
        <v>10</v>
      </c>
      <c r="N454" s="505">
        <f t="shared" si="13"/>
        <v>60</v>
      </c>
      <c r="O454" s="506">
        <f t="shared" si="14"/>
        <v>141832.80000000002</v>
      </c>
      <c r="P454" s="507" t="s">
        <v>1442</v>
      </c>
    </row>
    <row r="455" spans="1:256" ht="18.75" customHeight="1">
      <c r="A455" s="499">
        <v>451</v>
      </c>
      <c r="B455" s="500" t="s">
        <v>1941</v>
      </c>
      <c r="C455" s="499"/>
      <c r="D455" s="501">
        <v>1</v>
      </c>
      <c r="E455" s="502">
        <v>0</v>
      </c>
      <c r="F455" s="502">
        <v>0</v>
      </c>
      <c r="G455" s="502">
        <v>5</v>
      </c>
      <c r="H455" s="503">
        <v>2675</v>
      </c>
      <c r="I455" s="502">
        <v>0</v>
      </c>
      <c r="J455" s="504">
        <v>10</v>
      </c>
      <c r="K455" s="504">
        <v>0</v>
      </c>
      <c r="L455" s="504">
        <v>0</v>
      </c>
      <c r="M455" s="504">
        <v>0</v>
      </c>
      <c r="N455" s="505">
        <f t="shared" si="13"/>
        <v>10</v>
      </c>
      <c r="O455" s="506">
        <f t="shared" si="14"/>
        <v>26750</v>
      </c>
      <c r="P455" s="507" t="s">
        <v>1442</v>
      </c>
    </row>
    <row r="456" spans="1:256" ht="18.75" customHeight="1">
      <c r="A456" s="499">
        <v>452</v>
      </c>
      <c r="B456" s="500" t="s">
        <v>1942</v>
      </c>
      <c r="C456" s="499" t="s">
        <v>1471</v>
      </c>
      <c r="D456" s="501">
        <v>1</v>
      </c>
      <c r="E456" s="502">
        <v>160</v>
      </c>
      <c r="F456" s="502">
        <v>160</v>
      </c>
      <c r="G456" s="502">
        <v>80</v>
      </c>
      <c r="H456" s="503">
        <v>42</v>
      </c>
      <c r="I456" s="502">
        <v>0</v>
      </c>
      <c r="J456" s="504">
        <v>40</v>
      </c>
      <c r="K456" s="504">
        <v>0</v>
      </c>
      <c r="L456" s="504">
        <v>40</v>
      </c>
      <c r="M456" s="504">
        <v>20</v>
      </c>
      <c r="N456" s="505">
        <f t="shared" si="13"/>
        <v>100</v>
      </c>
      <c r="O456" s="506">
        <f t="shared" si="14"/>
        <v>4200</v>
      </c>
      <c r="P456" s="507" t="s">
        <v>1442</v>
      </c>
    </row>
    <row r="457" spans="1:256" ht="18.75" customHeight="1">
      <c r="A457" s="499">
        <v>453</v>
      </c>
      <c r="B457" s="500" t="s">
        <v>1943</v>
      </c>
      <c r="C457" s="499"/>
      <c r="D457" s="501">
        <v>1</v>
      </c>
      <c r="E457" s="502">
        <v>20</v>
      </c>
      <c r="F457" s="502">
        <v>85</v>
      </c>
      <c r="G457" s="502">
        <v>60</v>
      </c>
      <c r="H457" s="503">
        <v>60</v>
      </c>
      <c r="I457" s="502">
        <v>0</v>
      </c>
      <c r="J457" s="504">
        <v>30</v>
      </c>
      <c r="K457" s="504">
        <v>0</v>
      </c>
      <c r="L457" s="504">
        <v>30</v>
      </c>
      <c r="M457" s="504">
        <v>40</v>
      </c>
      <c r="N457" s="505">
        <f t="shared" si="13"/>
        <v>100</v>
      </c>
      <c r="O457" s="506">
        <f t="shared" si="14"/>
        <v>6000</v>
      </c>
      <c r="P457" s="507" t="s">
        <v>1442</v>
      </c>
    </row>
    <row r="458" spans="1:256" ht="18.75" customHeight="1">
      <c r="A458" s="499">
        <v>454</v>
      </c>
      <c r="B458" s="519" t="s">
        <v>1944</v>
      </c>
      <c r="C458" s="499"/>
      <c r="D458" s="501">
        <v>1</v>
      </c>
      <c r="E458" s="504">
        <v>600</v>
      </c>
      <c r="F458" s="504">
        <v>20</v>
      </c>
      <c r="G458" s="504">
        <v>450</v>
      </c>
      <c r="H458" s="503">
        <v>38</v>
      </c>
      <c r="I458" s="504">
        <v>250</v>
      </c>
      <c r="J458" s="504">
        <v>50</v>
      </c>
      <c r="K458" s="504">
        <v>50</v>
      </c>
      <c r="L458" s="504">
        <v>50</v>
      </c>
      <c r="M458" s="504">
        <v>50</v>
      </c>
      <c r="N458" s="505">
        <f t="shared" si="13"/>
        <v>200</v>
      </c>
      <c r="O458" s="506">
        <f t="shared" si="14"/>
        <v>7600</v>
      </c>
      <c r="P458" s="507" t="s">
        <v>1442</v>
      </c>
      <c r="Q458" s="523">
        <v>420</v>
      </c>
      <c r="R458" s="519" t="s">
        <v>1945</v>
      </c>
      <c r="S458" s="499"/>
      <c r="T458" s="501">
        <v>1</v>
      </c>
      <c r="U458" s="504">
        <v>0</v>
      </c>
      <c r="V458" s="504">
        <v>600</v>
      </c>
      <c r="W458" s="504"/>
      <c r="X458" s="503">
        <v>35</v>
      </c>
      <c r="Y458" s="504">
        <v>0</v>
      </c>
      <c r="Z458" s="504">
        <v>200</v>
      </c>
      <c r="AA458" s="504">
        <v>200</v>
      </c>
      <c r="AB458" s="504">
        <v>200</v>
      </c>
      <c r="AC458" s="504">
        <v>0</v>
      </c>
      <c r="AD458" s="505">
        <f>(Z458+AA458+AB458+AC458)</f>
        <v>600</v>
      </c>
      <c r="AE458" s="506">
        <f>X458*AD458</f>
        <v>21000</v>
      </c>
      <c r="AF458" s="507" t="s">
        <v>1442</v>
      </c>
      <c r="AG458" s="523">
        <v>420</v>
      </c>
      <c r="AH458" s="519" t="s">
        <v>1945</v>
      </c>
      <c r="AI458" s="499"/>
      <c r="AJ458" s="501">
        <v>1</v>
      </c>
      <c r="AK458" s="504">
        <v>0</v>
      </c>
      <c r="AL458" s="504">
        <v>600</v>
      </c>
      <c r="AM458" s="504"/>
      <c r="AN458" s="503">
        <v>35</v>
      </c>
      <c r="AO458" s="504">
        <v>0</v>
      </c>
      <c r="AP458" s="504">
        <v>200</v>
      </c>
      <c r="AQ458" s="504">
        <v>200</v>
      </c>
      <c r="AR458" s="504">
        <v>200</v>
      </c>
      <c r="AS458" s="504">
        <v>0</v>
      </c>
      <c r="AT458" s="505">
        <f>(AP458+AQ458+AR458+AS458)</f>
        <v>600</v>
      </c>
      <c r="AU458" s="506">
        <f>AN458*AT458</f>
        <v>21000</v>
      </c>
      <c r="AV458" s="507" t="s">
        <v>1442</v>
      </c>
      <c r="AW458" s="523">
        <v>420</v>
      </c>
      <c r="AX458" s="519" t="s">
        <v>1945</v>
      </c>
      <c r="AY458" s="499"/>
      <c r="AZ458" s="501">
        <v>1</v>
      </c>
      <c r="BA458" s="504">
        <v>0</v>
      </c>
      <c r="BB458" s="504">
        <v>600</v>
      </c>
      <c r="BC458" s="504"/>
      <c r="BD458" s="503">
        <v>35</v>
      </c>
      <c r="BE458" s="504">
        <v>0</v>
      </c>
      <c r="BF458" s="504">
        <v>200</v>
      </c>
      <c r="BG458" s="504">
        <v>200</v>
      </c>
      <c r="BH458" s="504">
        <v>200</v>
      </c>
      <c r="BI458" s="504">
        <v>0</v>
      </c>
      <c r="BJ458" s="505">
        <f>(BF458+BG458+BH458+BI458)</f>
        <v>600</v>
      </c>
      <c r="BK458" s="506">
        <f>BD458*BJ458</f>
        <v>21000</v>
      </c>
      <c r="BL458" s="507" t="s">
        <v>1442</v>
      </c>
      <c r="BM458" s="523">
        <v>420</v>
      </c>
      <c r="BN458" s="519" t="s">
        <v>1945</v>
      </c>
      <c r="BO458" s="499"/>
      <c r="BP458" s="501">
        <v>1</v>
      </c>
      <c r="BQ458" s="504">
        <v>0</v>
      </c>
      <c r="BR458" s="504">
        <v>600</v>
      </c>
      <c r="BS458" s="504"/>
      <c r="BT458" s="503">
        <v>35</v>
      </c>
      <c r="BU458" s="504">
        <v>0</v>
      </c>
      <c r="BV458" s="504">
        <v>200</v>
      </c>
      <c r="BW458" s="504">
        <v>200</v>
      </c>
      <c r="BX458" s="504">
        <v>200</v>
      </c>
      <c r="BY458" s="504">
        <v>0</v>
      </c>
      <c r="BZ458" s="505">
        <f>(BV458+BW458+BX458+BY458)</f>
        <v>600</v>
      </c>
      <c r="CA458" s="506">
        <f>BT458*BZ458</f>
        <v>21000</v>
      </c>
      <c r="CB458" s="507" t="s">
        <v>1442</v>
      </c>
      <c r="CC458" s="523">
        <v>420</v>
      </c>
      <c r="CD458" s="519" t="s">
        <v>1945</v>
      </c>
      <c r="CE458" s="499"/>
      <c r="CF458" s="501">
        <v>1</v>
      </c>
      <c r="CG458" s="504">
        <v>0</v>
      </c>
      <c r="CH458" s="504">
        <v>600</v>
      </c>
      <c r="CI458" s="504"/>
      <c r="CJ458" s="503">
        <v>35</v>
      </c>
      <c r="CK458" s="504">
        <v>0</v>
      </c>
      <c r="CL458" s="504">
        <v>200</v>
      </c>
      <c r="CM458" s="504">
        <v>200</v>
      </c>
      <c r="CN458" s="504">
        <v>200</v>
      </c>
      <c r="CO458" s="504">
        <v>0</v>
      </c>
      <c r="CP458" s="505">
        <f>(CL458+CM458+CN458+CO458)</f>
        <v>600</v>
      </c>
      <c r="CQ458" s="506">
        <f>CJ458*CP458</f>
        <v>21000</v>
      </c>
      <c r="CR458" s="507" t="s">
        <v>1442</v>
      </c>
      <c r="CS458" s="523">
        <v>420</v>
      </c>
      <c r="CT458" s="519" t="s">
        <v>1945</v>
      </c>
      <c r="CU458" s="499"/>
      <c r="CV458" s="501">
        <v>1</v>
      </c>
      <c r="CW458" s="504">
        <v>0</v>
      </c>
      <c r="CX458" s="504">
        <v>600</v>
      </c>
      <c r="CY458" s="504"/>
      <c r="CZ458" s="503">
        <v>35</v>
      </c>
      <c r="DA458" s="504">
        <v>0</v>
      </c>
      <c r="DB458" s="504">
        <v>200</v>
      </c>
      <c r="DC458" s="504">
        <v>200</v>
      </c>
      <c r="DD458" s="504">
        <v>200</v>
      </c>
      <c r="DE458" s="504">
        <v>0</v>
      </c>
      <c r="DF458" s="505">
        <f>(DB458+DC458+DD458+DE458)</f>
        <v>600</v>
      </c>
      <c r="DG458" s="506">
        <f>CZ458*DF458</f>
        <v>21000</v>
      </c>
      <c r="DH458" s="507" t="s">
        <v>1442</v>
      </c>
      <c r="DI458" s="523">
        <v>420</v>
      </c>
      <c r="DJ458" s="519" t="s">
        <v>1945</v>
      </c>
      <c r="DK458" s="499"/>
      <c r="DL458" s="501">
        <v>1</v>
      </c>
      <c r="DM458" s="504">
        <v>0</v>
      </c>
      <c r="DN458" s="504">
        <v>600</v>
      </c>
      <c r="DO458" s="504"/>
      <c r="DP458" s="503">
        <v>35</v>
      </c>
      <c r="DQ458" s="504">
        <v>0</v>
      </c>
      <c r="DR458" s="504">
        <v>200</v>
      </c>
      <c r="DS458" s="504">
        <v>200</v>
      </c>
      <c r="DT458" s="504">
        <v>200</v>
      </c>
      <c r="DU458" s="504">
        <v>0</v>
      </c>
      <c r="DV458" s="505">
        <f>(DR458+DS458+DT458+DU458)</f>
        <v>600</v>
      </c>
      <c r="DW458" s="506">
        <f>DP458*DV458</f>
        <v>21000</v>
      </c>
      <c r="DX458" s="507" t="s">
        <v>1442</v>
      </c>
      <c r="DY458" s="523">
        <v>420</v>
      </c>
      <c r="DZ458" s="519" t="s">
        <v>1945</v>
      </c>
      <c r="EA458" s="499"/>
      <c r="EB458" s="501">
        <v>1</v>
      </c>
      <c r="EC458" s="504">
        <v>0</v>
      </c>
      <c r="ED458" s="504">
        <v>600</v>
      </c>
      <c r="EE458" s="504"/>
      <c r="EF458" s="503">
        <v>35</v>
      </c>
      <c r="EG458" s="504">
        <v>0</v>
      </c>
      <c r="EH458" s="504">
        <v>200</v>
      </c>
      <c r="EI458" s="504">
        <v>200</v>
      </c>
      <c r="EJ458" s="504">
        <v>200</v>
      </c>
      <c r="EK458" s="504">
        <v>0</v>
      </c>
      <c r="EL458" s="505">
        <f>(EH458+EI458+EJ458+EK458)</f>
        <v>600</v>
      </c>
      <c r="EM458" s="506">
        <f>EF458*EL458</f>
        <v>21000</v>
      </c>
      <c r="EN458" s="507" t="s">
        <v>1442</v>
      </c>
      <c r="EO458" s="523">
        <v>420</v>
      </c>
      <c r="EP458" s="519" t="s">
        <v>1945</v>
      </c>
      <c r="EQ458" s="499"/>
      <c r="ER458" s="501">
        <v>1</v>
      </c>
      <c r="ES458" s="504">
        <v>0</v>
      </c>
      <c r="ET458" s="504">
        <v>600</v>
      </c>
      <c r="EU458" s="504"/>
      <c r="EV458" s="503">
        <v>35</v>
      </c>
      <c r="EW458" s="504">
        <v>0</v>
      </c>
      <c r="EX458" s="504">
        <v>200</v>
      </c>
      <c r="EY458" s="504">
        <v>200</v>
      </c>
      <c r="EZ458" s="504">
        <v>200</v>
      </c>
      <c r="FA458" s="504">
        <v>0</v>
      </c>
      <c r="FB458" s="505">
        <f>(EX458+EY458+EZ458+FA458)</f>
        <v>600</v>
      </c>
      <c r="FC458" s="506">
        <f>EV458*FB458</f>
        <v>21000</v>
      </c>
      <c r="FD458" s="507" t="s">
        <v>1442</v>
      </c>
      <c r="FE458" s="523">
        <v>420</v>
      </c>
      <c r="FF458" s="519" t="s">
        <v>1945</v>
      </c>
      <c r="FG458" s="499"/>
      <c r="FH458" s="501">
        <v>1</v>
      </c>
      <c r="FI458" s="504">
        <v>0</v>
      </c>
      <c r="FJ458" s="504">
        <v>600</v>
      </c>
      <c r="FK458" s="504"/>
      <c r="FL458" s="503">
        <v>35</v>
      </c>
      <c r="FM458" s="504">
        <v>0</v>
      </c>
      <c r="FN458" s="504">
        <v>200</v>
      </c>
      <c r="FO458" s="504">
        <v>200</v>
      </c>
      <c r="FP458" s="504">
        <v>200</v>
      </c>
      <c r="FQ458" s="504">
        <v>0</v>
      </c>
      <c r="FR458" s="505">
        <f>(FN458+FO458+FP458+FQ458)</f>
        <v>600</v>
      </c>
      <c r="FS458" s="506">
        <f>FL458*FR458</f>
        <v>21000</v>
      </c>
      <c r="FT458" s="507" t="s">
        <v>1442</v>
      </c>
      <c r="FU458" s="523">
        <v>420</v>
      </c>
      <c r="FV458" s="519" t="s">
        <v>1945</v>
      </c>
      <c r="FW458" s="499"/>
      <c r="FX458" s="501">
        <v>1</v>
      </c>
      <c r="FY458" s="504">
        <v>0</v>
      </c>
      <c r="FZ458" s="504">
        <v>600</v>
      </c>
      <c r="GA458" s="504"/>
      <c r="GB458" s="503">
        <v>35</v>
      </c>
      <c r="GC458" s="504">
        <v>0</v>
      </c>
      <c r="GD458" s="504">
        <v>200</v>
      </c>
      <c r="GE458" s="504">
        <v>200</v>
      </c>
      <c r="GF458" s="504">
        <v>200</v>
      </c>
      <c r="GG458" s="504">
        <v>0</v>
      </c>
      <c r="GH458" s="505">
        <f>(GD458+GE458+GF458+GG458)</f>
        <v>600</v>
      </c>
      <c r="GI458" s="506">
        <f>GB458*GH458</f>
        <v>21000</v>
      </c>
      <c r="GJ458" s="507" t="s">
        <v>1442</v>
      </c>
      <c r="GK458" s="523">
        <v>420</v>
      </c>
      <c r="GL458" s="519" t="s">
        <v>1945</v>
      </c>
      <c r="GM458" s="499"/>
      <c r="GN458" s="501">
        <v>1</v>
      </c>
      <c r="GO458" s="504">
        <v>0</v>
      </c>
      <c r="GP458" s="504">
        <v>600</v>
      </c>
      <c r="GQ458" s="504"/>
      <c r="GR458" s="503">
        <v>35</v>
      </c>
      <c r="GS458" s="504">
        <v>0</v>
      </c>
      <c r="GT458" s="504">
        <v>200</v>
      </c>
      <c r="GU458" s="504">
        <v>200</v>
      </c>
      <c r="GV458" s="504">
        <v>200</v>
      </c>
      <c r="GW458" s="504">
        <v>0</v>
      </c>
      <c r="GX458" s="505">
        <f>(GT458+GU458+GV458+GW458)</f>
        <v>600</v>
      </c>
      <c r="GY458" s="506">
        <f>GR458*GX458</f>
        <v>21000</v>
      </c>
      <c r="GZ458" s="507" t="s">
        <v>1442</v>
      </c>
      <c r="HA458" s="523">
        <v>420</v>
      </c>
      <c r="HB458" s="519" t="s">
        <v>1945</v>
      </c>
      <c r="HC458" s="499"/>
      <c r="HD458" s="501">
        <v>1</v>
      </c>
      <c r="HE458" s="504">
        <v>0</v>
      </c>
      <c r="HF458" s="504">
        <v>600</v>
      </c>
      <c r="HG458" s="504"/>
      <c r="HH458" s="503">
        <v>35</v>
      </c>
      <c r="HI458" s="504">
        <v>0</v>
      </c>
      <c r="HJ458" s="504">
        <v>200</v>
      </c>
      <c r="HK458" s="504">
        <v>200</v>
      </c>
      <c r="HL458" s="504">
        <v>200</v>
      </c>
      <c r="HM458" s="504">
        <v>0</v>
      </c>
      <c r="HN458" s="505">
        <f>(HJ458+HK458+HL458+HM458)</f>
        <v>600</v>
      </c>
      <c r="HO458" s="506">
        <f>HH458*HN458</f>
        <v>21000</v>
      </c>
      <c r="HP458" s="507" t="s">
        <v>1442</v>
      </c>
      <c r="HQ458" s="523">
        <v>420</v>
      </c>
      <c r="HR458" s="519" t="s">
        <v>1945</v>
      </c>
      <c r="HS458" s="499"/>
      <c r="HT458" s="501">
        <v>1</v>
      </c>
      <c r="HU458" s="504">
        <v>0</v>
      </c>
      <c r="HV458" s="504">
        <v>600</v>
      </c>
      <c r="HW458" s="504"/>
      <c r="HX458" s="503">
        <v>35</v>
      </c>
      <c r="HY458" s="504">
        <v>0</v>
      </c>
      <c r="HZ458" s="504">
        <v>200</v>
      </c>
      <c r="IA458" s="504">
        <v>200</v>
      </c>
      <c r="IB458" s="504">
        <v>200</v>
      </c>
      <c r="IC458" s="504">
        <v>0</v>
      </c>
      <c r="ID458" s="505">
        <f>(HZ458+IA458+IB458+IC458)</f>
        <v>600</v>
      </c>
      <c r="IE458" s="506">
        <f>HX458*ID458</f>
        <v>21000</v>
      </c>
      <c r="IF458" s="507" t="s">
        <v>1442</v>
      </c>
      <c r="IG458" s="523">
        <v>420</v>
      </c>
      <c r="IH458" s="519" t="s">
        <v>1945</v>
      </c>
      <c r="II458" s="499"/>
      <c r="IJ458" s="501">
        <v>1</v>
      </c>
      <c r="IK458" s="504">
        <v>0</v>
      </c>
      <c r="IL458" s="504">
        <v>600</v>
      </c>
      <c r="IM458" s="504"/>
      <c r="IN458" s="503">
        <v>35</v>
      </c>
      <c r="IO458" s="504">
        <v>0</v>
      </c>
      <c r="IP458" s="504">
        <v>200</v>
      </c>
      <c r="IQ458" s="504">
        <v>200</v>
      </c>
      <c r="IR458" s="504">
        <v>200</v>
      </c>
      <c r="IS458" s="504">
        <v>0</v>
      </c>
      <c r="IT458" s="505">
        <f>(IP458+IQ458+IR458+IS458)</f>
        <v>600</v>
      </c>
      <c r="IU458" s="506">
        <f>IN458*IT458</f>
        <v>21000</v>
      </c>
      <c r="IV458" s="507" t="s">
        <v>1442</v>
      </c>
    </row>
    <row r="459" spans="1:256" ht="18.75" customHeight="1">
      <c r="A459" s="499">
        <v>455</v>
      </c>
      <c r="B459" s="519" t="s">
        <v>1946</v>
      </c>
      <c r="C459" s="499"/>
      <c r="D459" s="501">
        <v>1</v>
      </c>
      <c r="E459" s="504">
        <v>0</v>
      </c>
      <c r="F459" s="504">
        <v>1398</v>
      </c>
      <c r="G459" s="504">
        <v>2400</v>
      </c>
      <c r="H459" s="503">
        <v>12.46</v>
      </c>
      <c r="I459" s="504">
        <v>0</v>
      </c>
      <c r="J459" s="504">
        <v>500</v>
      </c>
      <c r="K459" s="504">
        <v>500</v>
      </c>
      <c r="L459" s="504">
        <v>500</v>
      </c>
      <c r="M459" s="504">
        <v>500</v>
      </c>
      <c r="N459" s="505">
        <f t="shared" si="13"/>
        <v>2000</v>
      </c>
      <c r="O459" s="506">
        <f t="shared" si="14"/>
        <v>24920</v>
      </c>
      <c r="P459" s="507" t="s">
        <v>1442</v>
      </c>
      <c r="Q459" s="524"/>
      <c r="R459" s="525"/>
      <c r="S459" s="482"/>
      <c r="T459" s="526"/>
      <c r="U459" s="484"/>
      <c r="V459" s="484"/>
      <c r="W459" s="484"/>
      <c r="X459" s="527"/>
      <c r="Y459" s="484"/>
      <c r="Z459" s="484"/>
      <c r="AA459" s="484"/>
      <c r="AB459" s="484"/>
      <c r="AC459" s="484"/>
      <c r="AD459" s="528"/>
      <c r="AE459" s="529"/>
      <c r="AF459" s="479"/>
      <c r="AG459" s="524"/>
      <c r="AH459" s="525"/>
      <c r="AI459" s="482"/>
      <c r="AJ459" s="526"/>
      <c r="AK459" s="484"/>
      <c r="AL459" s="484"/>
      <c r="AM459" s="484"/>
      <c r="AN459" s="527"/>
      <c r="AO459" s="484"/>
      <c r="AP459" s="484"/>
      <c r="AQ459" s="484"/>
      <c r="AR459" s="484"/>
      <c r="AS459" s="484"/>
      <c r="AT459" s="528"/>
      <c r="AU459" s="529"/>
      <c r="AV459" s="479"/>
      <c r="AW459" s="524"/>
      <c r="AX459" s="525"/>
      <c r="AY459" s="482"/>
      <c r="AZ459" s="526"/>
      <c r="BA459" s="484"/>
      <c r="BB459" s="484"/>
      <c r="BC459" s="484"/>
      <c r="BD459" s="527"/>
      <c r="BE459" s="484"/>
      <c r="BF459" s="484"/>
      <c r="BG459" s="484"/>
      <c r="BH459" s="484"/>
      <c r="BI459" s="484"/>
      <c r="BJ459" s="528"/>
      <c r="BK459" s="529"/>
      <c r="BL459" s="479"/>
      <c r="BM459" s="524"/>
      <c r="BN459" s="525"/>
      <c r="BO459" s="482"/>
      <c r="BP459" s="526"/>
      <c r="BQ459" s="484"/>
      <c r="BR459" s="484"/>
      <c r="BS459" s="484"/>
      <c r="BT459" s="527"/>
      <c r="BU459" s="484"/>
      <c r="BV459" s="484"/>
      <c r="BW459" s="484"/>
      <c r="BX459" s="484"/>
      <c r="BY459" s="484"/>
      <c r="BZ459" s="528"/>
      <c r="CA459" s="529"/>
      <c r="CB459" s="479"/>
      <c r="CC459" s="524"/>
      <c r="CD459" s="525"/>
      <c r="CE459" s="482"/>
      <c r="CF459" s="526"/>
      <c r="CG459" s="484"/>
      <c r="CH459" s="484"/>
      <c r="CI459" s="484"/>
      <c r="CJ459" s="527"/>
      <c r="CK459" s="484"/>
      <c r="CL459" s="484"/>
      <c r="CM459" s="484"/>
      <c r="CN459" s="484"/>
      <c r="CO459" s="484"/>
      <c r="CP459" s="528"/>
      <c r="CQ459" s="529"/>
      <c r="CR459" s="479"/>
      <c r="CS459" s="524"/>
      <c r="CT459" s="525"/>
      <c r="CU459" s="482"/>
      <c r="CV459" s="526"/>
      <c r="CW459" s="484"/>
      <c r="CX459" s="484"/>
      <c r="CY459" s="484"/>
      <c r="CZ459" s="527"/>
      <c r="DA459" s="484"/>
      <c r="DB459" s="484"/>
      <c r="DC459" s="484"/>
      <c r="DD459" s="484"/>
      <c r="DE459" s="484"/>
      <c r="DF459" s="528"/>
      <c r="DG459" s="529"/>
      <c r="DH459" s="479"/>
      <c r="DI459" s="524"/>
      <c r="DJ459" s="525"/>
      <c r="DK459" s="482"/>
      <c r="DL459" s="526"/>
      <c r="DM459" s="484"/>
      <c r="DN459" s="484"/>
      <c r="DO459" s="484"/>
      <c r="DP459" s="527"/>
      <c r="DQ459" s="484"/>
      <c r="DR459" s="484"/>
      <c r="DS459" s="484"/>
      <c r="DT459" s="484"/>
      <c r="DU459" s="484"/>
      <c r="DV459" s="528"/>
      <c r="DW459" s="529"/>
      <c r="DX459" s="479"/>
      <c r="DY459" s="524"/>
      <c r="DZ459" s="525"/>
      <c r="EA459" s="482"/>
      <c r="EB459" s="526"/>
      <c r="EC459" s="484"/>
      <c r="ED459" s="484"/>
      <c r="EE459" s="484"/>
      <c r="EF459" s="527"/>
      <c r="EG459" s="484"/>
      <c r="EH459" s="484"/>
      <c r="EI459" s="484"/>
      <c r="EJ459" s="484"/>
      <c r="EK459" s="484"/>
      <c r="EL459" s="528"/>
      <c r="EM459" s="529"/>
      <c r="EN459" s="479"/>
      <c r="EO459" s="524"/>
      <c r="EP459" s="525"/>
      <c r="EQ459" s="482"/>
      <c r="ER459" s="526"/>
      <c r="ES459" s="484"/>
      <c r="ET459" s="484"/>
      <c r="EU459" s="484"/>
      <c r="EV459" s="527"/>
      <c r="EW459" s="484"/>
      <c r="EX459" s="484"/>
      <c r="EY459" s="484"/>
      <c r="EZ459" s="484"/>
      <c r="FA459" s="484"/>
      <c r="FB459" s="528"/>
      <c r="FC459" s="529"/>
      <c r="FD459" s="479"/>
      <c r="FE459" s="524"/>
      <c r="FF459" s="525"/>
      <c r="FG459" s="482"/>
      <c r="FH459" s="526"/>
      <c r="FI459" s="484"/>
      <c r="FJ459" s="484"/>
      <c r="FK459" s="484"/>
      <c r="FL459" s="527"/>
      <c r="FM459" s="484"/>
      <c r="FN459" s="484"/>
      <c r="FO459" s="484"/>
      <c r="FP459" s="484"/>
      <c r="FQ459" s="484"/>
      <c r="FR459" s="528"/>
      <c r="FS459" s="529"/>
      <c r="FT459" s="479"/>
      <c r="FU459" s="524"/>
      <c r="FV459" s="525"/>
      <c r="FW459" s="482"/>
      <c r="FX459" s="526"/>
      <c r="FY459" s="484"/>
      <c r="FZ459" s="484"/>
      <c r="GA459" s="484"/>
      <c r="GB459" s="527"/>
      <c r="GC459" s="484"/>
      <c r="GD459" s="484"/>
      <c r="GE459" s="484"/>
      <c r="GF459" s="484"/>
      <c r="GG459" s="484"/>
      <c r="GH459" s="528"/>
      <c r="GI459" s="529"/>
      <c r="GJ459" s="479"/>
      <c r="GK459" s="524"/>
      <c r="GL459" s="525"/>
      <c r="GM459" s="482"/>
      <c r="GN459" s="526"/>
      <c r="GO459" s="484"/>
      <c r="GP459" s="484"/>
      <c r="GQ459" s="484"/>
      <c r="GR459" s="527"/>
      <c r="GS459" s="484"/>
      <c r="GT459" s="484"/>
      <c r="GU459" s="484"/>
      <c r="GV459" s="484"/>
      <c r="GW459" s="484"/>
      <c r="GX459" s="528"/>
      <c r="GY459" s="529"/>
      <c r="GZ459" s="479"/>
      <c r="HA459" s="524"/>
      <c r="HB459" s="525"/>
      <c r="HC459" s="482"/>
      <c r="HD459" s="526"/>
      <c r="HE459" s="484"/>
      <c r="HF459" s="484"/>
      <c r="HG459" s="484"/>
      <c r="HH459" s="527"/>
      <c r="HI459" s="484"/>
      <c r="HJ459" s="484"/>
      <c r="HK459" s="484"/>
      <c r="HL459" s="484"/>
      <c r="HM459" s="484"/>
      <c r="HN459" s="528"/>
      <c r="HO459" s="529"/>
      <c r="HP459" s="479"/>
      <c r="HQ459" s="524"/>
      <c r="HR459" s="525"/>
      <c r="HS459" s="482"/>
      <c r="HT459" s="526"/>
      <c r="HU459" s="484"/>
      <c r="HV459" s="484"/>
      <c r="HW459" s="484"/>
      <c r="HX459" s="527"/>
      <c r="HY459" s="484"/>
      <c r="HZ459" s="484"/>
      <c r="IA459" s="484"/>
      <c r="IB459" s="484"/>
      <c r="IC459" s="484"/>
      <c r="ID459" s="528"/>
      <c r="IE459" s="529"/>
      <c r="IF459" s="479"/>
      <c r="IG459" s="524"/>
      <c r="IH459" s="525"/>
      <c r="II459" s="482"/>
      <c r="IJ459" s="526"/>
      <c r="IK459" s="484"/>
      <c r="IL459" s="484"/>
      <c r="IM459" s="484"/>
      <c r="IN459" s="527"/>
      <c r="IO459" s="484"/>
      <c r="IP459" s="484"/>
      <c r="IQ459" s="484"/>
      <c r="IR459" s="484"/>
      <c r="IS459" s="484"/>
      <c r="IT459" s="528"/>
      <c r="IU459" s="529"/>
      <c r="IV459" s="479"/>
    </row>
    <row r="460" spans="1:256" ht="18.75" customHeight="1">
      <c r="A460" s="499">
        <v>456</v>
      </c>
      <c r="B460" s="500" t="s">
        <v>1947</v>
      </c>
      <c r="C460" s="499" t="s">
        <v>1471</v>
      </c>
      <c r="D460" s="501">
        <v>50</v>
      </c>
      <c r="E460" s="502">
        <v>6</v>
      </c>
      <c r="F460" s="502">
        <v>15</v>
      </c>
      <c r="G460" s="502">
        <v>8</v>
      </c>
      <c r="H460" s="503">
        <v>593.75</v>
      </c>
      <c r="I460" s="502">
        <v>5</v>
      </c>
      <c r="J460" s="504">
        <v>10</v>
      </c>
      <c r="K460" s="504">
        <v>0</v>
      </c>
      <c r="L460" s="504">
        <v>0</v>
      </c>
      <c r="M460" s="504">
        <v>0</v>
      </c>
      <c r="N460" s="505">
        <f t="shared" si="13"/>
        <v>10</v>
      </c>
      <c r="O460" s="506">
        <f t="shared" si="14"/>
        <v>5937.5</v>
      </c>
      <c r="P460" s="507" t="s">
        <v>1442</v>
      </c>
    </row>
    <row r="461" spans="1:256" ht="18.75" customHeight="1">
      <c r="A461" s="499">
        <v>457</v>
      </c>
      <c r="B461" s="500" t="s">
        <v>1948</v>
      </c>
      <c r="C461" s="499" t="s">
        <v>1471</v>
      </c>
      <c r="D461" s="501">
        <v>50</v>
      </c>
      <c r="E461" s="502">
        <v>50</v>
      </c>
      <c r="F461" s="502">
        <v>42</v>
      </c>
      <c r="G461" s="502">
        <v>4</v>
      </c>
      <c r="H461" s="503">
        <v>750</v>
      </c>
      <c r="I461" s="502">
        <v>0</v>
      </c>
      <c r="J461" s="504">
        <v>20</v>
      </c>
      <c r="K461" s="504">
        <v>0</v>
      </c>
      <c r="L461" s="504">
        <v>0</v>
      </c>
      <c r="M461" s="504">
        <v>0</v>
      </c>
      <c r="N461" s="505">
        <f>(J461+K461+L461+M461)</f>
        <v>20</v>
      </c>
      <c r="O461" s="506">
        <f>H461*N461</f>
        <v>15000</v>
      </c>
      <c r="P461" s="507" t="s">
        <v>1442</v>
      </c>
    </row>
    <row r="462" spans="1:256" ht="18.75" customHeight="1">
      <c r="A462" s="499">
        <v>458</v>
      </c>
      <c r="B462" s="500" t="s">
        <v>1949</v>
      </c>
      <c r="C462" s="499" t="s">
        <v>1471</v>
      </c>
      <c r="D462" s="501">
        <v>50</v>
      </c>
      <c r="E462" s="502">
        <v>258</v>
      </c>
      <c r="F462" s="502">
        <v>165</v>
      </c>
      <c r="G462" s="502">
        <v>135</v>
      </c>
      <c r="H462" s="503">
        <v>746.3</v>
      </c>
      <c r="I462" s="502">
        <v>14</v>
      </c>
      <c r="J462" s="504">
        <v>30</v>
      </c>
      <c r="K462" s="504">
        <v>40</v>
      </c>
      <c r="L462" s="504">
        <v>40</v>
      </c>
      <c r="M462" s="504">
        <v>40</v>
      </c>
      <c r="N462" s="505">
        <f t="shared" si="13"/>
        <v>150</v>
      </c>
      <c r="O462" s="506">
        <f t="shared" si="14"/>
        <v>111945</v>
      </c>
      <c r="P462" s="507" t="s">
        <v>1442</v>
      </c>
    </row>
    <row r="463" spans="1:256" ht="18.75" customHeight="1">
      <c r="A463" s="499">
        <v>459</v>
      </c>
      <c r="B463" s="500" t="s">
        <v>1950</v>
      </c>
      <c r="C463" s="499" t="s">
        <v>1471</v>
      </c>
      <c r="D463" s="501">
        <v>50</v>
      </c>
      <c r="E463" s="502">
        <v>205</v>
      </c>
      <c r="F463" s="502">
        <v>180</v>
      </c>
      <c r="G463" s="502">
        <v>260</v>
      </c>
      <c r="H463" s="503">
        <v>750</v>
      </c>
      <c r="I463" s="502">
        <v>23</v>
      </c>
      <c r="J463" s="504">
        <v>50</v>
      </c>
      <c r="K463" s="504">
        <v>70</v>
      </c>
      <c r="L463" s="504">
        <v>50</v>
      </c>
      <c r="M463" s="504">
        <v>80</v>
      </c>
      <c r="N463" s="505">
        <f t="shared" si="13"/>
        <v>250</v>
      </c>
      <c r="O463" s="506">
        <f t="shared" si="14"/>
        <v>187500</v>
      </c>
      <c r="P463" s="507" t="s">
        <v>1442</v>
      </c>
    </row>
    <row r="464" spans="1:256" ht="18.75" customHeight="1">
      <c r="A464" s="499">
        <v>460</v>
      </c>
      <c r="B464" s="500" t="s">
        <v>1951</v>
      </c>
      <c r="C464" s="499" t="s">
        <v>1471</v>
      </c>
      <c r="D464" s="501">
        <v>50</v>
      </c>
      <c r="E464" s="502">
        <v>21</v>
      </c>
      <c r="F464" s="502">
        <v>75</v>
      </c>
      <c r="G464" s="502">
        <v>31</v>
      </c>
      <c r="H464" s="503">
        <v>711.29</v>
      </c>
      <c r="I464" s="502">
        <v>32</v>
      </c>
      <c r="J464" s="504">
        <v>10</v>
      </c>
      <c r="K464" s="504">
        <v>0</v>
      </c>
      <c r="L464" s="504">
        <v>10</v>
      </c>
      <c r="M464" s="504">
        <v>10</v>
      </c>
      <c r="N464" s="505">
        <f t="shared" si="13"/>
        <v>30</v>
      </c>
      <c r="O464" s="506">
        <f t="shared" si="14"/>
        <v>21338.699999999997</v>
      </c>
      <c r="P464" s="507" t="s">
        <v>1442</v>
      </c>
    </row>
    <row r="465" spans="1:16" ht="18.75" customHeight="1">
      <c r="A465" s="499">
        <v>461</v>
      </c>
      <c r="B465" s="500" t="s">
        <v>1952</v>
      </c>
      <c r="C465" s="499" t="s">
        <v>1471</v>
      </c>
      <c r="D465" s="501">
        <v>50</v>
      </c>
      <c r="E465" s="502">
        <v>22</v>
      </c>
      <c r="F465" s="502">
        <v>20</v>
      </c>
      <c r="G465" s="502">
        <v>4</v>
      </c>
      <c r="H465" s="503">
        <v>750</v>
      </c>
      <c r="I465" s="504">
        <v>8</v>
      </c>
      <c r="J465" s="504">
        <v>10</v>
      </c>
      <c r="K465" s="504">
        <v>0</v>
      </c>
      <c r="L465" s="504">
        <v>0</v>
      </c>
      <c r="M465" s="504">
        <v>10</v>
      </c>
      <c r="N465" s="505">
        <f>(J465+K465+L465+M465)</f>
        <v>20</v>
      </c>
      <c r="O465" s="506">
        <f t="shared" si="14"/>
        <v>15000</v>
      </c>
      <c r="P465" s="507" t="s">
        <v>1442</v>
      </c>
    </row>
    <row r="466" spans="1:16" ht="18.75" customHeight="1">
      <c r="A466" s="499">
        <v>462</v>
      </c>
      <c r="B466" s="500" t="s">
        <v>1953</v>
      </c>
      <c r="C466" s="499" t="s">
        <v>1514</v>
      </c>
      <c r="D466" s="501">
        <v>12</v>
      </c>
      <c r="E466" s="502">
        <v>35</v>
      </c>
      <c r="F466" s="502">
        <v>18</v>
      </c>
      <c r="G466" s="502">
        <v>12</v>
      </c>
      <c r="H466" s="503">
        <v>380</v>
      </c>
      <c r="I466" s="504">
        <v>11</v>
      </c>
      <c r="J466" s="504">
        <v>0</v>
      </c>
      <c r="K466" s="504">
        <v>20</v>
      </c>
      <c r="L466" s="504">
        <v>0</v>
      </c>
      <c r="M466" s="504">
        <v>10</v>
      </c>
      <c r="N466" s="505">
        <f>(J466+K466+L466+M466)</f>
        <v>30</v>
      </c>
      <c r="O466" s="506">
        <f t="shared" si="14"/>
        <v>11400</v>
      </c>
      <c r="P466" s="507" t="s">
        <v>1442</v>
      </c>
    </row>
    <row r="467" spans="1:16" ht="18.75" customHeight="1">
      <c r="A467" s="499">
        <v>463</v>
      </c>
      <c r="B467" s="500" t="s">
        <v>1954</v>
      </c>
      <c r="C467" s="499" t="s">
        <v>1471</v>
      </c>
      <c r="D467" s="501">
        <v>50</v>
      </c>
      <c r="E467" s="502">
        <v>0</v>
      </c>
      <c r="F467" s="502">
        <v>36</v>
      </c>
      <c r="G467" s="502">
        <v>26</v>
      </c>
      <c r="H467" s="503">
        <v>800</v>
      </c>
      <c r="I467" s="502">
        <v>14</v>
      </c>
      <c r="J467" s="504">
        <v>0</v>
      </c>
      <c r="K467" s="504">
        <v>10</v>
      </c>
      <c r="L467" s="504">
        <v>10</v>
      </c>
      <c r="M467" s="504">
        <v>10</v>
      </c>
      <c r="N467" s="505">
        <f>(J467+K467+L467+M467)</f>
        <v>30</v>
      </c>
      <c r="O467" s="506">
        <f t="shared" si="14"/>
        <v>24000</v>
      </c>
      <c r="P467" s="507" t="s">
        <v>1442</v>
      </c>
    </row>
    <row r="468" spans="1:16">
      <c r="A468" s="499">
        <v>464</v>
      </c>
      <c r="B468" s="500" t="s">
        <v>1955</v>
      </c>
      <c r="C468" s="499"/>
      <c r="D468" s="501">
        <v>50</v>
      </c>
      <c r="E468" s="502">
        <v>0</v>
      </c>
      <c r="F468" s="502">
        <v>86</v>
      </c>
      <c r="G468" s="502">
        <v>152</v>
      </c>
      <c r="H468" s="503">
        <v>800</v>
      </c>
      <c r="I468" s="502">
        <v>0</v>
      </c>
      <c r="J468" s="504">
        <v>50</v>
      </c>
      <c r="K468" s="504">
        <v>0</v>
      </c>
      <c r="L468" s="504">
        <v>50</v>
      </c>
      <c r="M468" s="504">
        <v>50</v>
      </c>
      <c r="N468" s="505">
        <f t="shared" ref="N468:N511" si="15">(J468+K468+L468+M468)</f>
        <v>150</v>
      </c>
      <c r="O468" s="506">
        <f t="shared" si="14"/>
        <v>120000</v>
      </c>
      <c r="P468" s="507" t="s">
        <v>1442</v>
      </c>
    </row>
    <row r="469" spans="1:16">
      <c r="A469" s="499">
        <v>465</v>
      </c>
      <c r="B469" s="500" t="s">
        <v>1956</v>
      </c>
      <c r="C469" s="499" t="s">
        <v>1471</v>
      </c>
      <c r="D469" s="501">
        <v>50</v>
      </c>
      <c r="E469" s="502">
        <v>0</v>
      </c>
      <c r="F469" s="502">
        <v>111</v>
      </c>
      <c r="G469" s="502">
        <v>115</v>
      </c>
      <c r="H469" s="503">
        <v>800</v>
      </c>
      <c r="I469" s="502">
        <v>0</v>
      </c>
      <c r="J469" s="504">
        <v>40</v>
      </c>
      <c r="K469" s="504">
        <v>40</v>
      </c>
      <c r="L469" s="504">
        <v>30</v>
      </c>
      <c r="M469" s="504">
        <v>40</v>
      </c>
      <c r="N469" s="505">
        <f t="shared" si="15"/>
        <v>150</v>
      </c>
      <c r="O469" s="506">
        <f t="shared" si="14"/>
        <v>120000</v>
      </c>
      <c r="P469" s="507" t="s">
        <v>1442</v>
      </c>
    </row>
    <row r="470" spans="1:16">
      <c r="A470" s="499">
        <v>466</v>
      </c>
      <c r="B470" s="500" t="s">
        <v>1957</v>
      </c>
      <c r="C470" s="499" t="s">
        <v>1471</v>
      </c>
      <c r="D470" s="501">
        <v>50</v>
      </c>
      <c r="E470" s="502">
        <v>0</v>
      </c>
      <c r="F470" s="502">
        <v>20</v>
      </c>
      <c r="G470" s="502">
        <v>80</v>
      </c>
      <c r="H470" s="503">
        <v>800</v>
      </c>
      <c r="I470" s="502">
        <v>0</v>
      </c>
      <c r="J470" s="504">
        <v>20</v>
      </c>
      <c r="K470" s="504">
        <v>10</v>
      </c>
      <c r="L470" s="504">
        <v>10</v>
      </c>
      <c r="M470" s="504">
        <v>20</v>
      </c>
      <c r="N470" s="505">
        <f>(J470+K470+L470+M470)</f>
        <v>60</v>
      </c>
      <c r="O470" s="506">
        <f t="shared" si="14"/>
        <v>48000</v>
      </c>
      <c r="P470" s="507" t="s">
        <v>1442</v>
      </c>
    </row>
    <row r="471" spans="1:16">
      <c r="A471" s="499">
        <v>467</v>
      </c>
      <c r="B471" s="500" t="s">
        <v>1958</v>
      </c>
      <c r="C471" s="499" t="s">
        <v>1471</v>
      </c>
      <c r="D471" s="501">
        <v>50</v>
      </c>
      <c r="E471" s="502">
        <v>0</v>
      </c>
      <c r="F471" s="502">
        <v>4</v>
      </c>
      <c r="G471" s="502">
        <v>20</v>
      </c>
      <c r="H471" s="503">
        <v>800</v>
      </c>
      <c r="I471" s="502">
        <v>0</v>
      </c>
      <c r="J471" s="504">
        <v>10</v>
      </c>
      <c r="K471" s="504">
        <v>0</v>
      </c>
      <c r="L471" s="504">
        <v>10</v>
      </c>
      <c r="M471" s="504">
        <v>0</v>
      </c>
      <c r="N471" s="505">
        <f>(J471+K471+L471+M471)</f>
        <v>20</v>
      </c>
      <c r="O471" s="506">
        <f t="shared" si="14"/>
        <v>16000</v>
      </c>
      <c r="P471" s="507" t="s">
        <v>1442</v>
      </c>
    </row>
    <row r="472" spans="1:16">
      <c r="A472" s="499">
        <v>468</v>
      </c>
      <c r="B472" s="500" t="s">
        <v>1959</v>
      </c>
      <c r="C472" s="499"/>
      <c r="D472" s="501">
        <v>1</v>
      </c>
      <c r="E472" s="502">
        <v>10</v>
      </c>
      <c r="F472" s="502">
        <v>0</v>
      </c>
      <c r="G472" s="502">
        <v>0</v>
      </c>
      <c r="H472" s="503">
        <v>200</v>
      </c>
      <c r="I472" s="504">
        <v>0</v>
      </c>
      <c r="J472" s="504">
        <v>10</v>
      </c>
      <c r="K472" s="504">
        <v>0</v>
      </c>
      <c r="L472" s="504">
        <v>0</v>
      </c>
      <c r="M472" s="504">
        <v>10</v>
      </c>
      <c r="N472" s="505">
        <f>(J472+K472+L472+M472)</f>
        <v>20</v>
      </c>
      <c r="O472" s="506">
        <f t="shared" si="14"/>
        <v>4000</v>
      </c>
      <c r="P472" s="507" t="s">
        <v>1442</v>
      </c>
    </row>
    <row r="473" spans="1:16">
      <c r="A473" s="499">
        <v>469</v>
      </c>
      <c r="B473" s="500" t="s">
        <v>1960</v>
      </c>
      <c r="C473" s="499"/>
      <c r="D473" s="501">
        <v>1</v>
      </c>
      <c r="E473" s="502">
        <v>11</v>
      </c>
      <c r="F473" s="502">
        <v>0</v>
      </c>
      <c r="G473" s="502">
        <v>10</v>
      </c>
      <c r="H473" s="503">
        <v>200</v>
      </c>
      <c r="I473" s="504">
        <v>0</v>
      </c>
      <c r="J473" s="504">
        <v>10</v>
      </c>
      <c r="K473" s="504">
        <v>0</v>
      </c>
      <c r="L473" s="504">
        <v>10</v>
      </c>
      <c r="M473" s="504">
        <v>0</v>
      </c>
      <c r="N473" s="505">
        <f>(J473+K473+L473+M473)</f>
        <v>20</v>
      </c>
      <c r="O473" s="506">
        <f t="shared" si="14"/>
        <v>4000</v>
      </c>
      <c r="P473" s="507" t="s">
        <v>1442</v>
      </c>
    </row>
    <row r="474" spans="1:16">
      <c r="A474" s="499">
        <v>470</v>
      </c>
      <c r="B474" s="500" t="s">
        <v>1961</v>
      </c>
      <c r="C474" s="499"/>
      <c r="D474" s="501">
        <v>1</v>
      </c>
      <c r="E474" s="502">
        <v>11</v>
      </c>
      <c r="F474" s="502">
        <v>20</v>
      </c>
      <c r="G474" s="502">
        <v>24</v>
      </c>
      <c r="H474" s="503">
        <v>9000</v>
      </c>
      <c r="I474" s="502">
        <v>0</v>
      </c>
      <c r="J474" s="504">
        <v>6</v>
      </c>
      <c r="K474" s="504">
        <v>6</v>
      </c>
      <c r="L474" s="504">
        <v>6</v>
      </c>
      <c r="M474" s="504">
        <v>8</v>
      </c>
      <c r="N474" s="505">
        <f t="shared" si="15"/>
        <v>26</v>
      </c>
      <c r="O474" s="506">
        <f t="shared" si="14"/>
        <v>234000</v>
      </c>
      <c r="P474" s="507" t="s">
        <v>1442</v>
      </c>
    </row>
    <row r="475" spans="1:16">
      <c r="A475" s="499">
        <v>471</v>
      </c>
      <c r="B475" s="514" t="s">
        <v>1962</v>
      </c>
      <c r="C475" s="499" t="s">
        <v>1471</v>
      </c>
      <c r="D475" s="501">
        <v>1</v>
      </c>
      <c r="E475" s="502">
        <v>18</v>
      </c>
      <c r="F475" s="502">
        <v>6</v>
      </c>
      <c r="G475" s="502">
        <v>11</v>
      </c>
      <c r="H475" s="503">
        <v>22.5</v>
      </c>
      <c r="I475" s="502">
        <v>1</v>
      </c>
      <c r="J475" s="504">
        <v>10</v>
      </c>
      <c r="K475" s="504">
        <v>0</v>
      </c>
      <c r="L475" s="504">
        <v>0</v>
      </c>
      <c r="M475" s="504">
        <v>0</v>
      </c>
      <c r="N475" s="505">
        <f t="shared" si="15"/>
        <v>10</v>
      </c>
      <c r="O475" s="506">
        <f t="shared" si="14"/>
        <v>225</v>
      </c>
      <c r="P475" s="507" t="s">
        <v>1442</v>
      </c>
    </row>
    <row r="476" spans="1:16">
      <c r="A476" s="499">
        <v>472</v>
      </c>
      <c r="B476" s="500" t="s">
        <v>1963</v>
      </c>
      <c r="C476" s="499" t="s">
        <v>1471</v>
      </c>
      <c r="D476" s="501">
        <v>1</v>
      </c>
      <c r="E476" s="502">
        <v>221</v>
      </c>
      <c r="F476" s="502">
        <v>182</v>
      </c>
      <c r="G476" s="502">
        <v>87</v>
      </c>
      <c r="H476" s="503">
        <v>642</v>
      </c>
      <c r="I476" s="502">
        <v>6</v>
      </c>
      <c r="J476" s="504">
        <v>30</v>
      </c>
      <c r="K476" s="504">
        <v>30</v>
      </c>
      <c r="L476" s="504">
        <v>20</v>
      </c>
      <c r="M476" s="504">
        <v>20</v>
      </c>
      <c r="N476" s="505">
        <f t="shared" si="15"/>
        <v>100</v>
      </c>
      <c r="O476" s="506">
        <f t="shared" si="14"/>
        <v>64200</v>
      </c>
      <c r="P476" s="507" t="s">
        <v>1442</v>
      </c>
    </row>
    <row r="477" spans="1:16">
      <c r="A477" s="499">
        <v>473</v>
      </c>
      <c r="B477" s="500" t="s">
        <v>1964</v>
      </c>
      <c r="C477" s="499" t="s">
        <v>1965</v>
      </c>
      <c r="D477" s="501">
        <v>100</v>
      </c>
      <c r="E477" s="502">
        <v>20</v>
      </c>
      <c r="F477" s="502">
        <v>12</v>
      </c>
      <c r="G477" s="502">
        <v>9</v>
      </c>
      <c r="H477" s="503">
        <v>280</v>
      </c>
      <c r="I477" s="502">
        <v>6</v>
      </c>
      <c r="J477" s="504">
        <v>0</v>
      </c>
      <c r="K477" s="504">
        <v>0</v>
      </c>
      <c r="L477" s="504">
        <v>10</v>
      </c>
      <c r="M477" s="504">
        <v>10</v>
      </c>
      <c r="N477" s="505">
        <f t="shared" si="15"/>
        <v>20</v>
      </c>
      <c r="O477" s="506">
        <f t="shared" si="14"/>
        <v>5600</v>
      </c>
      <c r="P477" s="507" t="s">
        <v>1442</v>
      </c>
    </row>
    <row r="478" spans="1:16">
      <c r="A478" s="499">
        <v>474</v>
      </c>
      <c r="B478" s="500" t="s">
        <v>1964</v>
      </c>
      <c r="C478" s="499" t="s">
        <v>1966</v>
      </c>
      <c r="D478" s="501">
        <v>100</v>
      </c>
      <c r="E478" s="502">
        <v>9</v>
      </c>
      <c r="F478" s="502">
        <v>11</v>
      </c>
      <c r="G478" s="502">
        <v>16</v>
      </c>
      <c r="H478" s="503">
        <v>280</v>
      </c>
      <c r="I478" s="502">
        <v>10</v>
      </c>
      <c r="J478" s="504">
        <v>0</v>
      </c>
      <c r="K478" s="504">
        <v>10</v>
      </c>
      <c r="L478" s="504">
        <v>0</v>
      </c>
      <c r="M478" s="504">
        <v>10</v>
      </c>
      <c r="N478" s="505">
        <f t="shared" si="15"/>
        <v>20</v>
      </c>
      <c r="O478" s="506">
        <f t="shared" si="14"/>
        <v>5600</v>
      </c>
      <c r="P478" s="507" t="s">
        <v>1442</v>
      </c>
    </row>
    <row r="479" spans="1:16">
      <c r="A479" s="499">
        <v>475</v>
      </c>
      <c r="B479" s="500" t="s">
        <v>1967</v>
      </c>
      <c r="C479" s="499" t="s">
        <v>1968</v>
      </c>
      <c r="D479" s="501">
        <v>100</v>
      </c>
      <c r="E479" s="502">
        <v>75</v>
      </c>
      <c r="F479" s="502">
        <v>70</v>
      </c>
      <c r="G479" s="502">
        <v>82</v>
      </c>
      <c r="H479" s="503">
        <v>280</v>
      </c>
      <c r="I479" s="502">
        <v>12</v>
      </c>
      <c r="J479" s="504">
        <v>20</v>
      </c>
      <c r="K479" s="504">
        <v>20</v>
      </c>
      <c r="L479" s="504">
        <v>30</v>
      </c>
      <c r="M479" s="504">
        <v>30</v>
      </c>
      <c r="N479" s="505">
        <f t="shared" si="15"/>
        <v>100</v>
      </c>
      <c r="O479" s="506">
        <f t="shared" si="14"/>
        <v>28000</v>
      </c>
      <c r="P479" s="507" t="s">
        <v>1442</v>
      </c>
    </row>
    <row r="480" spans="1:16">
      <c r="A480" s="499">
        <v>476</v>
      </c>
      <c r="B480" s="500" t="s">
        <v>1969</v>
      </c>
      <c r="C480" s="499"/>
      <c r="D480" s="501">
        <v>1</v>
      </c>
      <c r="E480" s="502">
        <v>0</v>
      </c>
      <c r="F480" s="502">
        <v>10</v>
      </c>
      <c r="G480" s="502">
        <v>0</v>
      </c>
      <c r="H480" s="503">
        <v>30</v>
      </c>
      <c r="I480" s="502">
        <v>0</v>
      </c>
      <c r="J480" s="504">
        <v>10</v>
      </c>
      <c r="K480" s="504">
        <v>0</v>
      </c>
      <c r="L480" s="504">
        <v>0</v>
      </c>
      <c r="M480" s="504">
        <v>0</v>
      </c>
      <c r="N480" s="505">
        <f t="shared" si="15"/>
        <v>10</v>
      </c>
      <c r="O480" s="506">
        <f t="shared" si="14"/>
        <v>300</v>
      </c>
      <c r="P480" s="507" t="s">
        <v>1442</v>
      </c>
    </row>
    <row r="481" spans="1:16">
      <c r="A481" s="499">
        <v>477</v>
      </c>
      <c r="B481" s="500" t="s">
        <v>1970</v>
      </c>
      <c r="C481" s="499"/>
      <c r="D481" s="501">
        <v>1</v>
      </c>
      <c r="E481" s="502">
        <v>0</v>
      </c>
      <c r="F481" s="502">
        <v>10</v>
      </c>
      <c r="G481" s="502">
        <v>0</v>
      </c>
      <c r="H481" s="503">
        <v>25</v>
      </c>
      <c r="I481" s="502">
        <v>0</v>
      </c>
      <c r="J481" s="504">
        <v>10</v>
      </c>
      <c r="K481" s="504">
        <v>0</v>
      </c>
      <c r="L481" s="504">
        <v>0</v>
      </c>
      <c r="M481" s="504">
        <v>0</v>
      </c>
      <c r="N481" s="505">
        <f>(J481+K481+L481+M481)</f>
        <v>10</v>
      </c>
      <c r="O481" s="506">
        <f>H481*N481</f>
        <v>250</v>
      </c>
      <c r="P481" s="507" t="s">
        <v>1442</v>
      </c>
    </row>
    <row r="482" spans="1:16">
      <c r="A482" s="499">
        <v>478</v>
      </c>
      <c r="B482" s="500" t="s">
        <v>1971</v>
      </c>
      <c r="C482" s="499"/>
      <c r="D482" s="501">
        <v>1</v>
      </c>
      <c r="E482" s="502">
        <v>0</v>
      </c>
      <c r="F482" s="502">
        <v>10</v>
      </c>
      <c r="G482" s="502">
        <v>0</v>
      </c>
      <c r="H482" s="503">
        <v>36</v>
      </c>
      <c r="I482" s="502">
        <v>0</v>
      </c>
      <c r="J482" s="504">
        <v>10</v>
      </c>
      <c r="K482" s="504">
        <v>0</v>
      </c>
      <c r="L482" s="504">
        <v>0</v>
      </c>
      <c r="M482" s="504">
        <v>0</v>
      </c>
      <c r="N482" s="505">
        <f>(J482+K482+L482+M482)</f>
        <v>10</v>
      </c>
      <c r="O482" s="506">
        <f>H482*N482</f>
        <v>360</v>
      </c>
      <c r="P482" s="507" t="s">
        <v>1442</v>
      </c>
    </row>
    <row r="483" spans="1:16">
      <c r="A483" s="499">
        <v>479</v>
      </c>
      <c r="B483" s="500" t="s">
        <v>1972</v>
      </c>
      <c r="C483" s="499"/>
      <c r="D483" s="501">
        <v>1</v>
      </c>
      <c r="E483" s="502">
        <v>0</v>
      </c>
      <c r="F483" s="502">
        <v>10</v>
      </c>
      <c r="G483" s="502">
        <v>0</v>
      </c>
      <c r="H483" s="503">
        <v>27</v>
      </c>
      <c r="I483" s="502">
        <v>0</v>
      </c>
      <c r="J483" s="504">
        <v>10</v>
      </c>
      <c r="K483" s="504">
        <v>0</v>
      </c>
      <c r="L483" s="504">
        <v>0</v>
      </c>
      <c r="M483" s="504">
        <v>0</v>
      </c>
      <c r="N483" s="505">
        <f>(J483+K483+L483+M483)</f>
        <v>10</v>
      </c>
      <c r="O483" s="506">
        <f>H483*N483</f>
        <v>270</v>
      </c>
      <c r="P483" s="507" t="s">
        <v>1442</v>
      </c>
    </row>
    <row r="484" spans="1:16">
      <c r="A484" s="499">
        <v>480</v>
      </c>
      <c r="B484" s="500" t="s">
        <v>1973</v>
      </c>
      <c r="C484" s="499" t="s">
        <v>1471</v>
      </c>
      <c r="D484" s="501">
        <v>1</v>
      </c>
      <c r="E484" s="502">
        <v>28</v>
      </c>
      <c r="F484" s="502">
        <v>20</v>
      </c>
      <c r="G484" s="502">
        <v>40</v>
      </c>
      <c r="H484" s="503">
        <v>120</v>
      </c>
      <c r="I484" s="502">
        <v>10</v>
      </c>
      <c r="J484" s="504">
        <v>0</v>
      </c>
      <c r="K484" s="504">
        <v>10</v>
      </c>
      <c r="L484" s="504">
        <v>10</v>
      </c>
      <c r="M484" s="504">
        <v>0</v>
      </c>
      <c r="N484" s="505">
        <f t="shared" si="15"/>
        <v>20</v>
      </c>
      <c r="O484" s="506">
        <f t="shared" si="14"/>
        <v>2400</v>
      </c>
      <c r="P484" s="507" t="s">
        <v>1442</v>
      </c>
    </row>
    <row r="485" spans="1:16">
      <c r="A485" s="499">
        <v>481</v>
      </c>
      <c r="B485" s="500" t="s">
        <v>1974</v>
      </c>
      <c r="C485" s="499" t="s">
        <v>1471</v>
      </c>
      <c r="D485" s="501">
        <v>1</v>
      </c>
      <c r="E485" s="502">
        <v>11</v>
      </c>
      <c r="F485" s="502">
        <v>4</v>
      </c>
      <c r="G485" s="502">
        <v>19</v>
      </c>
      <c r="H485" s="503">
        <v>240</v>
      </c>
      <c r="I485" s="502">
        <v>12</v>
      </c>
      <c r="J485" s="504">
        <v>10</v>
      </c>
      <c r="K485" s="504">
        <v>10</v>
      </c>
      <c r="L485" s="504">
        <v>0</v>
      </c>
      <c r="M485" s="504">
        <v>0</v>
      </c>
      <c r="N485" s="505">
        <f t="shared" si="15"/>
        <v>20</v>
      </c>
      <c r="O485" s="506">
        <f t="shared" si="14"/>
        <v>4800</v>
      </c>
      <c r="P485" s="507" t="s">
        <v>1442</v>
      </c>
    </row>
    <row r="486" spans="1:16">
      <c r="A486" s="499">
        <v>482</v>
      </c>
      <c r="B486" s="500" t="s">
        <v>1975</v>
      </c>
      <c r="C486" s="499"/>
      <c r="D486" s="501">
        <v>1</v>
      </c>
      <c r="E486" s="502">
        <v>0</v>
      </c>
      <c r="F486" s="502">
        <v>0</v>
      </c>
      <c r="G486" s="502">
        <v>0</v>
      </c>
      <c r="H486" s="503">
        <v>38</v>
      </c>
      <c r="I486" s="502">
        <v>0</v>
      </c>
      <c r="J486" s="504">
        <v>10</v>
      </c>
      <c r="K486" s="504">
        <v>0</v>
      </c>
      <c r="L486" s="504">
        <v>0</v>
      </c>
      <c r="M486" s="504">
        <v>0</v>
      </c>
      <c r="N486" s="505">
        <f t="shared" si="15"/>
        <v>10</v>
      </c>
      <c r="O486" s="506">
        <f t="shared" si="14"/>
        <v>380</v>
      </c>
      <c r="P486" s="507" t="s">
        <v>1442</v>
      </c>
    </row>
    <row r="487" spans="1:16">
      <c r="A487" s="499">
        <v>483</v>
      </c>
      <c r="B487" s="500" t="s">
        <v>1976</v>
      </c>
      <c r="C487" s="499"/>
      <c r="D487" s="501">
        <v>1</v>
      </c>
      <c r="E487" s="502">
        <v>0</v>
      </c>
      <c r="F487" s="502">
        <v>0</v>
      </c>
      <c r="G487" s="502">
        <v>0</v>
      </c>
      <c r="H487" s="503">
        <v>40</v>
      </c>
      <c r="I487" s="502">
        <v>0</v>
      </c>
      <c r="J487" s="504">
        <v>10</v>
      </c>
      <c r="K487" s="504">
        <v>0</v>
      </c>
      <c r="L487" s="504">
        <v>0</v>
      </c>
      <c r="M487" s="504">
        <v>0</v>
      </c>
      <c r="N487" s="505">
        <f>(J487+K487+L487+M487)</f>
        <v>10</v>
      </c>
      <c r="O487" s="506">
        <f>H487*N487</f>
        <v>400</v>
      </c>
      <c r="P487" s="507" t="s">
        <v>1442</v>
      </c>
    </row>
    <row r="488" spans="1:16" ht="27.75" customHeight="1">
      <c r="A488" s="499">
        <v>484</v>
      </c>
      <c r="B488" s="500" t="s">
        <v>1977</v>
      </c>
      <c r="C488" s="499" t="s">
        <v>1471</v>
      </c>
      <c r="D488" s="501">
        <v>1</v>
      </c>
      <c r="E488" s="502">
        <f>10*100</f>
        <v>1000</v>
      </c>
      <c r="F488" s="502">
        <v>2100</v>
      </c>
      <c r="G488" s="502">
        <v>1100</v>
      </c>
      <c r="H488" s="503">
        <v>2.92</v>
      </c>
      <c r="I488" s="504">
        <v>300</v>
      </c>
      <c r="J488" s="504">
        <v>500</v>
      </c>
      <c r="K488" s="504">
        <v>500</v>
      </c>
      <c r="L488" s="504">
        <v>500</v>
      </c>
      <c r="M488" s="504">
        <v>500</v>
      </c>
      <c r="N488" s="505">
        <f t="shared" si="15"/>
        <v>2000</v>
      </c>
      <c r="O488" s="506">
        <f t="shared" si="14"/>
        <v>5840</v>
      </c>
      <c r="P488" s="507" t="s">
        <v>1442</v>
      </c>
    </row>
    <row r="489" spans="1:16" ht="27.75" customHeight="1">
      <c r="A489" s="499">
        <v>485</v>
      </c>
      <c r="B489" s="519" t="s">
        <v>1978</v>
      </c>
      <c r="C489" s="499"/>
      <c r="D489" s="501">
        <v>50</v>
      </c>
      <c r="E489" s="504">
        <v>1</v>
      </c>
      <c r="F489" s="504">
        <v>0</v>
      </c>
      <c r="G489" s="504"/>
      <c r="H489" s="503">
        <v>1300</v>
      </c>
      <c r="I489" s="504">
        <v>0</v>
      </c>
      <c r="J489" s="504">
        <v>1</v>
      </c>
      <c r="K489" s="504">
        <v>0</v>
      </c>
      <c r="L489" s="504">
        <v>1</v>
      </c>
      <c r="M489" s="504">
        <v>0</v>
      </c>
      <c r="N489" s="505">
        <f t="shared" si="15"/>
        <v>2</v>
      </c>
      <c r="O489" s="506">
        <f t="shared" si="14"/>
        <v>2600</v>
      </c>
      <c r="P489" s="507" t="s">
        <v>1442</v>
      </c>
    </row>
    <row r="490" spans="1:16" ht="27.75" customHeight="1">
      <c r="A490" s="499">
        <v>486</v>
      </c>
      <c r="B490" s="519" t="s">
        <v>1979</v>
      </c>
      <c r="C490" s="499"/>
      <c r="D490" s="501">
        <v>1</v>
      </c>
      <c r="E490" s="504">
        <v>0</v>
      </c>
      <c r="F490" s="504">
        <v>5</v>
      </c>
      <c r="G490" s="504">
        <v>0</v>
      </c>
      <c r="H490" s="503">
        <v>690.15</v>
      </c>
      <c r="I490" s="504">
        <v>2</v>
      </c>
      <c r="J490" s="504">
        <v>5</v>
      </c>
      <c r="K490" s="504">
        <v>0</v>
      </c>
      <c r="L490" s="504">
        <v>0</v>
      </c>
      <c r="M490" s="504">
        <v>0</v>
      </c>
      <c r="N490" s="505">
        <f t="shared" si="15"/>
        <v>5</v>
      </c>
      <c r="O490" s="506">
        <f t="shared" si="14"/>
        <v>3450.75</v>
      </c>
      <c r="P490" s="507" t="s">
        <v>1442</v>
      </c>
    </row>
    <row r="491" spans="1:16" ht="27.75" customHeight="1">
      <c r="A491" s="499">
        <v>487</v>
      </c>
      <c r="B491" s="530" t="s">
        <v>1980</v>
      </c>
      <c r="C491" s="499"/>
      <c r="D491" s="501">
        <v>1</v>
      </c>
      <c r="E491" s="504">
        <v>0</v>
      </c>
      <c r="F491" s="504">
        <v>0</v>
      </c>
      <c r="G491" s="504">
        <v>6</v>
      </c>
      <c r="H491" s="503">
        <v>5350</v>
      </c>
      <c r="I491" s="504">
        <v>0</v>
      </c>
      <c r="J491" s="504">
        <v>0</v>
      </c>
      <c r="K491" s="504">
        <v>6</v>
      </c>
      <c r="L491" s="504">
        <v>0</v>
      </c>
      <c r="M491" s="504">
        <v>6</v>
      </c>
      <c r="N491" s="505">
        <f t="shared" si="15"/>
        <v>12</v>
      </c>
      <c r="O491" s="506">
        <f t="shared" si="14"/>
        <v>64200</v>
      </c>
      <c r="P491" s="507" t="s">
        <v>1442</v>
      </c>
    </row>
    <row r="492" spans="1:16">
      <c r="A492" s="499">
        <v>488</v>
      </c>
      <c r="B492" s="530" t="s">
        <v>1981</v>
      </c>
      <c r="C492" s="499"/>
      <c r="D492" s="501">
        <v>1</v>
      </c>
      <c r="E492" s="504">
        <v>0</v>
      </c>
      <c r="F492" s="504">
        <v>0</v>
      </c>
      <c r="G492" s="504">
        <v>6</v>
      </c>
      <c r="H492" s="503">
        <v>5350</v>
      </c>
      <c r="I492" s="504">
        <v>0</v>
      </c>
      <c r="J492" s="504">
        <v>0</v>
      </c>
      <c r="K492" s="504">
        <v>6</v>
      </c>
      <c r="L492" s="504">
        <v>0</v>
      </c>
      <c r="M492" s="504">
        <v>6</v>
      </c>
      <c r="N492" s="505">
        <f t="shared" si="15"/>
        <v>12</v>
      </c>
      <c r="O492" s="506">
        <f t="shared" si="14"/>
        <v>64200</v>
      </c>
      <c r="P492" s="507" t="s">
        <v>1442</v>
      </c>
    </row>
    <row r="493" spans="1:16">
      <c r="A493" s="499">
        <v>489</v>
      </c>
      <c r="B493" s="530" t="s">
        <v>1982</v>
      </c>
      <c r="C493" s="499"/>
      <c r="D493" s="501">
        <v>1</v>
      </c>
      <c r="E493" s="504">
        <v>0</v>
      </c>
      <c r="F493" s="504">
        <v>0</v>
      </c>
      <c r="G493" s="504">
        <v>10</v>
      </c>
      <c r="H493" s="503">
        <v>7490</v>
      </c>
      <c r="I493" s="504">
        <v>0</v>
      </c>
      <c r="J493" s="504">
        <v>0</v>
      </c>
      <c r="K493" s="504">
        <v>0</v>
      </c>
      <c r="L493" s="504">
        <v>0</v>
      </c>
      <c r="M493" s="504">
        <v>10</v>
      </c>
      <c r="N493" s="505">
        <f t="shared" si="15"/>
        <v>10</v>
      </c>
      <c r="O493" s="506">
        <f t="shared" si="14"/>
        <v>74900</v>
      </c>
      <c r="P493" s="507" t="s">
        <v>1442</v>
      </c>
    </row>
    <row r="494" spans="1:16">
      <c r="A494" s="499">
        <v>490</v>
      </c>
      <c r="B494" s="530" t="s">
        <v>1983</v>
      </c>
      <c r="C494" s="499"/>
      <c r="D494" s="501">
        <v>1</v>
      </c>
      <c r="E494" s="504">
        <v>0</v>
      </c>
      <c r="F494" s="504">
        <v>0</v>
      </c>
      <c r="G494" s="504">
        <v>10</v>
      </c>
      <c r="H494" s="503">
        <v>11000</v>
      </c>
      <c r="I494" s="504">
        <v>0</v>
      </c>
      <c r="J494" s="504">
        <v>0</v>
      </c>
      <c r="K494" s="504">
        <v>0</v>
      </c>
      <c r="L494" s="504">
        <v>0</v>
      </c>
      <c r="M494" s="504">
        <v>10</v>
      </c>
      <c r="N494" s="505">
        <f t="shared" si="15"/>
        <v>10</v>
      </c>
      <c r="O494" s="506">
        <f t="shared" si="14"/>
        <v>110000</v>
      </c>
      <c r="P494" s="507" t="s">
        <v>1442</v>
      </c>
    </row>
    <row r="495" spans="1:16">
      <c r="A495" s="499">
        <v>491</v>
      </c>
      <c r="B495" s="531" t="s">
        <v>1984</v>
      </c>
      <c r="C495" s="499"/>
      <c r="D495" s="501">
        <v>1</v>
      </c>
      <c r="E495" s="504">
        <v>0</v>
      </c>
      <c r="F495" s="504">
        <v>0</v>
      </c>
      <c r="G495" s="504">
        <v>0</v>
      </c>
      <c r="H495" s="503">
        <v>13550</v>
      </c>
      <c r="I495" s="504">
        <v>0</v>
      </c>
      <c r="J495" s="504">
        <v>5</v>
      </c>
      <c r="K495" s="504">
        <v>0</v>
      </c>
      <c r="L495" s="504">
        <v>0</v>
      </c>
      <c r="M495" s="504">
        <v>0</v>
      </c>
      <c r="N495" s="505">
        <f t="shared" si="15"/>
        <v>5</v>
      </c>
      <c r="O495" s="506">
        <f t="shared" si="14"/>
        <v>67750</v>
      </c>
      <c r="P495" s="507" t="s">
        <v>1442</v>
      </c>
    </row>
    <row r="496" spans="1:16">
      <c r="A496" s="499">
        <v>492</v>
      </c>
      <c r="B496" s="531" t="s">
        <v>1985</v>
      </c>
      <c r="C496" s="499"/>
      <c r="D496" s="501">
        <v>1</v>
      </c>
      <c r="E496" s="504">
        <v>0</v>
      </c>
      <c r="F496" s="504">
        <v>0</v>
      </c>
      <c r="G496" s="504">
        <v>0</v>
      </c>
      <c r="H496" s="503">
        <v>7811</v>
      </c>
      <c r="I496" s="504">
        <v>0</v>
      </c>
      <c r="J496" s="504">
        <v>10</v>
      </c>
      <c r="K496" s="504">
        <v>0</v>
      </c>
      <c r="L496" s="504">
        <v>10</v>
      </c>
      <c r="M496" s="504">
        <v>0</v>
      </c>
      <c r="N496" s="505">
        <f t="shared" si="15"/>
        <v>20</v>
      </c>
      <c r="O496" s="506">
        <f t="shared" si="14"/>
        <v>156220</v>
      </c>
      <c r="P496" s="507" t="s">
        <v>1442</v>
      </c>
    </row>
    <row r="497" spans="1:16">
      <c r="A497" s="499">
        <v>493</v>
      </c>
      <c r="B497" s="531" t="s">
        <v>1986</v>
      </c>
      <c r="C497" s="499"/>
      <c r="D497" s="501">
        <v>1</v>
      </c>
      <c r="E497" s="504">
        <v>0</v>
      </c>
      <c r="F497" s="504">
        <v>0</v>
      </c>
      <c r="G497" s="504">
        <v>0</v>
      </c>
      <c r="H497" s="503">
        <v>6955</v>
      </c>
      <c r="I497" s="504">
        <v>0</v>
      </c>
      <c r="J497" s="504">
        <v>5</v>
      </c>
      <c r="K497" s="504">
        <v>0</v>
      </c>
      <c r="L497" s="504">
        <v>0</v>
      </c>
      <c r="M497" s="504">
        <v>0</v>
      </c>
      <c r="N497" s="505">
        <f>(J497+K497+L497+M497)</f>
        <v>5</v>
      </c>
      <c r="O497" s="506">
        <f>H497*N497</f>
        <v>34775</v>
      </c>
      <c r="P497" s="507" t="s">
        <v>1442</v>
      </c>
    </row>
    <row r="498" spans="1:16">
      <c r="A498" s="499">
        <v>494</v>
      </c>
      <c r="B498" s="531" t="s">
        <v>1987</v>
      </c>
      <c r="C498" s="499"/>
      <c r="D498" s="501">
        <v>1</v>
      </c>
      <c r="E498" s="504">
        <v>0</v>
      </c>
      <c r="F498" s="504">
        <v>0</v>
      </c>
      <c r="G498" s="504">
        <v>0</v>
      </c>
      <c r="H498" s="503">
        <v>3317</v>
      </c>
      <c r="I498" s="504">
        <v>0</v>
      </c>
      <c r="J498" s="504">
        <v>10</v>
      </c>
      <c r="K498" s="504">
        <v>0</v>
      </c>
      <c r="L498" s="504">
        <v>0</v>
      </c>
      <c r="M498" s="504">
        <v>0</v>
      </c>
      <c r="N498" s="505">
        <f>(J498+K498+L498+M498)</f>
        <v>10</v>
      </c>
      <c r="O498" s="506">
        <f>H498*N498</f>
        <v>33170</v>
      </c>
      <c r="P498" s="507" t="s">
        <v>1442</v>
      </c>
    </row>
    <row r="499" spans="1:16">
      <c r="A499" s="499">
        <v>495</v>
      </c>
      <c r="B499" s="531" t="s">
        <v>1985</v>
      </c>
      <c r="C499" s="499"/>
      <c r="D499" s="501">
        <v>1</v>
      </c>
      <c r="E499" s="504">
        <v>0</v>
      </c>
      <c r="F499" s="504">
        <v>0</v>
      </c>
      <c r="G499" s="504">
        <v>0</v>
      </c>
      <c r="H499" s="503">
        <v>7811</v>
      </c>
      <c r="I499" s="504">
        <v>0</v>
      </c>
      <c r="J499" s="504">
        <v>10</v>
      </c>
      <c r="K499" s="504">
        <v>0</v>
      </c>
      <c r="L499" s="504">
        <v>10</v>
      </c>
      <c r="M499" s="504">
        <v>0</v>
      </c>
      <c r="N499" s="505">
        <f>(J499+K499+L499+M499)</f>
        <v>20</v>
      </c>
      <c r="O499" s="506">
        <f>H499*N499</f>
        <v>156220</v>
      </c>
      <c r="P499" s="507" t="s">
        <v>1442</v>
      </c>
    </row>
    <row r="500" spans="1:16">
      <c r="A500" s="499">
        <v>496</v>
      </c>
      <c r="B500" s="531" t="s">
        <v>1988</v>
      </c>
      <c r="C500" s="499"/>
      <c r="D500" s="501">
        <v>1</v>
      </c>
      <c r="E500" s="504">
        <v>0</v>
      </c>
      <c r="F500" s="504">
        <v>0</v>
      </c>
      <c r="G500" s="504">
        <v>0</v>
      </c>
      <c r="H500" s="503">
        <v>20000</v>
      </c>
      <c r="I500" s="504">
        <v>0</v>
      </c>
      <c r="J500" s="504">
        <v>1</v>
      </c>
      <c r="K500" s="504">
        <v>0</v>
      </c>
      <c r="L500" s="504">
        <v>0</v>
      </c>
      <c r="M500" s="504">
        <v>0</v>
      </c>
      <c r="N500" s="505">
        <f t="shared" si="15"/>
        <v>1</v>
      </c>
      <c r="O500" s="506">
        <f t="shared" si="14"/>
        <v>20000</v>
      </c>
      <c r="P500" s="507" t="s">
        <v>1442</v>
      </c>
    </row>
    <row r="501" spans="1:16">
      <c r="A501" s="499">
        <v>497</v>
      </c>
      <c r="B501" s="531" t="s">
        <v>1989</v>
      </c>
      <c r="C501" s="499"/>
      <c r="D501" s="501">
        <v>1</v>
      </c>
      <c r="E501" s="504">
        <v>0</v>
      </c>
      <c r="F501" s="504">
        <v>0</v>
      </c>
      <c r="G501" s="504">
        <v>0</v>
      </c>
      <c r="H501" s="503">
        <v>10000</v>
      </c>
      <c r="I501" s="504">
        <v>0</v>
      </c>
      <c r="J501" s="504">
        <v>10</v>
      </c>
      <c r="K501" s="504">
        <v>0</v>
      </c>
      <c r="L501" s="504">
        <v>0</v>
      </c>
      <c r="M501" s="504">
        <v>0</v>
      </c>
      <c r="N501" s="505">
        <f t="shared" si="15"/>
        <v>10</v>
      </c>
      <c r="O501" s="506">
        <f t="shared" ref="O501:O511" si="16">H501*N501</f>
        <v>100000</v>
      </c>
      <c r="P501" s="507" t="s">
        <v>1442</v>
      </c>
    </row>
    <row r="502" spans="1:16">
      <c r="A502" s="499">
        <v>498</v>
      </c>
      <c r="B502" s="531" t="s">
        <v>1990</v>
      </c>
      <c r="C502" s="499"/>
      <c r="D502" s="501">
        <v>1</v>
      </c>
      <c r="E502" s="504">
        <v>0</v>
      </c>
      <c r="F502" s="504">
        <v>0</v>
      </c>
      <c r="G502" s="504">
        <v>5</v>
      </c>
      <c r="H502" s="503">
        <v>2000</v>
      </c>
      <c r="I502" s="504">
        <v>0</v>
      </c>
      <c r="J502" s="504">
        <v>10</v>
      </c>
      <c r="K502" s="504">
        <v>0</v>
      </c>
      <c r="L502" s="504">
        <v>0</v>
      </c>
      <c r="M502" s="504">
        <v>0</v>
      </c>
      <c r="N502" s="505">
        <f t="shared" si="15"/>
        <v>10</v>
      </c>
      <c r="O502" s="506">
        <f t="shared" si="16"/>
        <v>20000</v>
      </c>
      <c r="P502" s="507" t="s">
        <v>1442</v>
      </c>
    </row>
    <row r="503" spans="1:16">
      <c r="A503" s="499">
        <v>499</v>
      </c>
      <c r="B503" s="531" t="s">
        <v>1991</v>
      </c>
      <c r="C503" s="499"/>
      <c r="D503" s="501">
        <v>1</v>
      </c>
      <c r="E503" s="504">
        <v>0</v>
      </c>
      <c r="F503" s="504">
        <v>0</v>
      </c>
      <c r="G503" s="504">
        <v>0</v>
      </c>
      <c r="H503" s="503">
        <v>2000</v>
      </c>
      <c r="I503" s="504">
        <v>0</v>
      </c>
      <c r="J503" s="504">
        <v>10</v>
      </c>
      <c r="K503" s="504">
        <v>0</v>
      </c>
      <c r="L503" s="504">
        <v>0</v>
      </c>
      <c r="M503" s="504">
        <v>0</v>
      </c>
      <c r="N503" s="505">
        <f t="shared" si="15"/>
        <v>10</v>
      </c>
      <c r="O503" s="506">
        <f t="shared" si="16"/>
        <v>20000</v>
      </c>
      <c r="P503" s="507" t="s">
        <v>1442</v>
      </c>
    </row>
    <row r="504" spans="1:16">
      <c r="A504" s="499">
        <v>500</v>
      </c>
      <c r="B504" s="531" t="s">
        <v>1992</v>
      </c>
      <c r="C504" s="499"/>
      <c r="D504" s="501">
        <v>50</v>
      </c>
      <c r="E504" s="504">
        <v>0</v>
      </c>
      <c r="F504" s="504">
        <v>0</v>
      </c>
      <c r="G504" s="504">
        <v>0</v>
      </c>
      <c r="H504" s="503">
        <v>20000</v>
      </c>
      <c r="I504" s="504">
        <v>0</v>
      </c>
      <c r="J504" s="504">
        <v>1</v>
      </c>
      <c r="K504" s="504">
        <v>0</v>
      </c>
      <c r="L504" s="504">
        <v>0</v>
      </c>
      <c r="M504" s="504">
        <v>0</v>
      </c>
      <c r="N504" s="505">
        <f t="shared" si="15"/>
        <v>1</v>
      </c>
      <c r="O504" s="506">
        <f t="shared" si="16"/>
        <v>20000</v>
      </c>
      <c r="P504" s="507" t="s">
        <v>1442</v>
      </c>
    </row>
    <row r="505" spans="1:16">
      <c r="A505" s="499">
        <v>501</v>
      </c>
      <c r="B505" s="531" t="s">
        <v>1993</v>
      </c>
      <c r="C505" s="499"/>
      <c r="D505" s="501">
        <v>1</v>
      </c>
      <c r="E505" s="504">
        <v>0</v>
      </c>
      <c r="F505" s="504">
        <v>0</v>
      </c>
      <c r="G505" s="504">
        <v>0</v>
      </c>
      <c r="H505" s="503">
        <v>3560</v>
      </c>
      <c r="I505" s="504">
        <v>0</v>
      </c>
      <c r="J505" s="504">
        <v>10</v>
      </c>
      <c r="K505" s="504">
        <v>0</v>
      </c>
      <c r="L505" s="504">
        <v>0</v>
      </c>
      <c r="M505" s="504">
        <v>0</v>
      </c>
      <c r="N505" s="505">
        <f t="shared" si="15"/>
        <v>10</v>
      </c>
      <c r="O505" s="506">
        <f t="shared" si="16"/>
        <v>35600</v>
      </c>
      <c r="P505" s="507" t="s">
        <v>1442</v>
      </c>
    </row>
    <row r="506" spans="1:16">
      <c r="A506" s="499">
        <v>502</v>
      </c>
      <c r="B506" s="531" t="s">
        <v>1994</v>
      </c>
      <c r="C506" s="499"/>
      <c r="D506" s="501">
        <v>1</v>
      </c>
      <c r="E506" s="504">
        <v>0</v>
      </c>
      <c r="F506" s="504">
        <v>0</v>
      </c>
      <c r="G506" s="504">
        <v>0</v>
      </c>
      <c r="H506" s="503">
        <v>500</v>
      </c>
      <c r="I506" s="504">
        <v>0</v>
      </c>
      <c r="J506" s="504">
        <v>5</v>
      </c>
      <c r="K506" s="504">
        <v>0</v>
      </c>
      <c r="L506" s="504">
        <v>0</v>
      </c>
      <c r="M506" s="504">
        <v>0</v>
      </c>
      <c r="N506" s="505">
        <f t="shared" si="15"/>
        <v>5</v>
      </c>
      <c r="O506" s="506">
        <f t="shared" si="16"/>
        <v>2500</v>
      </c>
      <c r="P506" s="507" t="s">
        <v>1442</v>
      </c>
    </row>
    <row r="507" spans="1:16">
      <c r="A507" s="499">
        <v>503</v>
      </c>
      <c r="B507" s="531" t="s">
        <v>1995</v>
      </c>
      <c r="C507" s="499"/>
      <c r="D507" s="501">
        <v>1</v>
      </c>
      <c r="E507" s="504">
        <v>0</v>
      </c>
      <c r="F507" s="504">
        <v>0</v>
      </c>
      <c r="G507" s="504">
        <v>0</v>
      </c>
      <c r="H507" s="503">
        <v>2500</v>
      </c>
      <c r="I507" s="504">
        <v>0</v>
      </c>
      <c r="J507" s="504">
        <v>5</v>
      </c>
      <c r="K507" s="504">
        <v>0</v>
      </c>
      <c r="L507" s="504">
        <v>0</v>
      </c>
      <c r="M507" s="504">
        <v>0</v>
      </c>
      <c r="N507" s="505">
        <f t="shared" si="15"/>
        <v>5</v>
      </c>
      <c r="O507" s="506">
        <f t="shared" si="16"/>
        <v>12500</v>
      </c>
      <c r="P507" s="507" t="s">
        <v>1442</v>
      </c>
    </row>
    <row r="508" spans="1:16">
      <c r="A508" s="499">
        <v>504</v>
      </c>
      <c r="B508" s="531" t="s">
        <v>1996</v>
      </c>
      <c r="C508" s="499"/>
      <c r="D508" s="501">
        <v>1</v>
      </c>
      <c r="E508" s="504">
        <v>0</v>
      </c>
      <c r="F508" s="504">
        <v>0</v>
      </c>
      <c r="G508" s="504">
        <v>0</v>
      </c>
      <c r="H508" s="503">
        <v>4000</v>
      </c>
      <c r="I508" s="504">
        <v>0</v>
      </c>
      <c r="J508" s="504">
        <v>1</v>
      </c>
      <c r="K508" s="504">
        <v>0</v>
      </c>
      <c r="L508" s="504">
        <v>0</v>
      </c>
      <c r="M508" s="504">
        <v>0</v>
      </c>
      <c r="N508" s="505">
        <f t="shared" si="15"/>
        <v>1</v>
      </c>
      <c r="O508" s="506">
        <f t="shared" si="16"/>
        <v>4000</v>
      </c>
      <c r="P508" s="507" t="s">
        <v>1442</v>
      </c>
    </row>
    <row r="509" spans="1:16">
      <c r="A509" s="499">
        <v>505</v>
      </c>
      <c r="B509" s="530" t="s">
        <v>1997</v>
      </c>
      <c r="C509" s="499"/>
      <c r="D509" s="501">
        <v>20</v>
      </c>
      <c r="E509" s="504">
        <v>0</v>
      </c>
      <c r="F509" s="504">
        <v>0</v>
      </c>
      <c r="G509" s="504">
        <v>0</v>
      </c>
      <c r="H509" s="503">
        <v>8261.2000000000007</v>
      </c>
      <c r="I509" s="504">
        <v>0</v>
      </c>
      <c r="J509" s="504">
        <v>1</v>
      </c>
      <c r="K509" s="504">
        <v>0</v>
      </c>
      <c r="L509" s="504">
        <v>0</v>
      </c>
      <c r="M509" s="504">
        <v>0</v>
      </c>
      <c r="N509" s="505">
        <f t="shared" si="15"/>
        <v>1</v>
      </c>
      <c r="O509" s="506">
        <f t="shared" si="16"/>
        <v>8261.2000000000007</v>
      </c>
      <c r="P509" s="507" t="s">
        <v>1442</v>
      </c>
    </row>
    <row r="510" spans="1:16">
      <c r="A510" s="499">
        <v>506</v>
      </c>
      <c r="B510" s="530" t="s">
        <v>1998</v>
      </c>
      <c r="C510" s="499"/>
      <c r="D510" s="501">
        <v>1</v>
      </c>
      <c r="E510" s="504">
        <v>0</v>
      </c>
      <c r="F510" s="504">
        <v>0</v>
      </c>
      <c r="G510" s="504">
        <v>0</v>
      </c>
      <c r="H510" s="503">
        <v>2000</v>
      </c>
      <c r="I510" s="504">
        <v>0</v>
      </c>
      <c r="J510" s="504">
        <v>1</v>
      </c>
      <c r="K510" s="504">
        <v>0</v>
      </c>
      <c r="L510" s="504">
        <v>1</v>
      </c>
      <c r="M510" s="504">
        <v>0</v>
      </c>
      <c r="N510" s="505">
        <f t="shared" si="15"/>
        <v>2</v>
      </c>
      <c r="O510" s="506">
        <f t="shared" si="16"/>
        <v>4000</v>
      </c>
      <c r="P510" s="507" t="s">
        <v>1442</v>
      </c>
    </row>
    <row r="511" spans="1:16">
      <c r="A511" s="499">
        <v>507</v>
      </c>
      <c r="B511" s="530" t="s">
        <v>1999</v>
      </c>
      <c r="C511" s="499"/>
      <c r="D511" s="501">
        <v>1</v>
      </c>
      <c r="E511" s="504">
        <v>0</v>
      </c>
      <c r="F511" s="504">
        <v>0</v>
      </c>
      <c r="G511" s="504">
        <v>0</v>
      </c>
      <c r="H511" s="503">
        <v>7000</v>
      </c>
      <c r="I511" s="504">
        <v>0</v>
      </c>
      <c r="J511" s="504">
        <v>2</v>
      </c>
      <c r="K511" s="504">
        <v>0</v>
      </c>
      <c r="L511" s="504">
        <v>0</v>
      </c>
      <c r="M511" s="504">
        <v>0</v>
      </c>
      <c r="N511" s="505">
        <f t="shared" si="15"/>
        <v>2</v>
      </c>
      <c r="O511" s="506">
        <f t="shared" si="16"/>
        <v>14000</v>
      </c>
      <c r="P511" s="507" t="s">
        <v>1442</v>
      </c>
    </row>
    <row r="512" spans="1:16">
      <c r="B512" s="532" t="s">
        <v>2000</v>
      </c>
      <c r="D512" s="533">
        <v>507</v>
      </c>
      <c r="F512" s="534" t="s">
        <v>5</v>
      </c>
      <c r="H512" s="536" t="s">
        <v>820</v>
      </c>
      <c r="J512" s="484"/>
      <c r="K512" s="484"/>
      <c r="L512" s="484"/>
      <c r="M512" s="484"/>
      <c r="N512" s="528"/>
      <c r="O512" s="529">
        <f>SUM(O5:O511)</f>
        <v>14125885.109999999</v>
      </c>
      <c r="P512" s="479" t="s">
        <v>2001</v>
      </c>
    </row>
    <row r="513" spans="9:16">
      <c r="J513" s="484"/>
      <c r="K513" s="484"/>
      <c r="L513" s="484"/>
      <c r="M513" s="484"/>
      <c r="N513" s="528"/>
      <c r="O513" s="529"/>
      <c r="P513" s="479"/>
    </row>
    <row r="514" spans="9:16">
      <c r="I514" s="484"/>
      <c r="J514" s="484"/>
      <c r="K514" s="484"/>
      <c r="L514" s="484"/>
      <c r="M514" s="484" t="s">
        <v>2002</v>
      </c>
      <c r="N514" s="528"/>
      <c r="O514" s="529"/>
      <c r="P514" s="479"/>
    </row>
    <row r="515" spans="9:16">
      <c r="I515" s="484"/>
      <c r="J515" s="484"/>
      <c r="K515" s="484"/>
      <c r="L515" s="484"/>
      <c r="M515" s="484"/>
      <c r="N515" s="528"/>
      <c r="O515" s="529"/>
      <c r="P515" s="479"/>
    </row>
    <row r="516" spans="9:16">
      <c r="I516" s="484"/>
      <c r="J516" s="484"/>
      <c r="K516" s="484"/>
      <c r="L516" s="484"/>
      <c r="M516" s="484"/>
      <c r="N516" s="528"/>
      <c r="O516" s="529"/>
      <c r="P516" s="479"/>
    </row>
    <row r="517" spans="9:16">
      <c r="I517" s="484"/>
      <c r="J517" s="484"/>
      <c r="K517" s="484"/>
      <c r="L517" s="484"/>
      <c r="M517" s="484"/>
      <c r="N517" s="528"/>
      <c r="O517" s="529"/>
      <c r="P517" s="479"/>
    </row>
    <row r="518" spans="9:16">
      <c r="I518" s="484"/>
      <c r="J518" s="484"/>
      <c r="K518" s="484"/>
      <c r="L518" s="484"/>
      <c r="M518" s="484"/>
      <c r="N518" s="528"/>
      <c r="O518" s="529"/>
      <c r="P518" s="479"/>
    </row>
  </sheetData>
  <mergeCells count="7">
    <mergeCell ref="P3:P4"/>
    <mergeCell ref="A1:O1"/>
    <mergeCell ref="A3:A4"/>
    <mergeCell ref="B3:B4"/>
    <mergeCell ref="C3:C4"/>
    <mergeCell ref="E3:G3"/>
    <mergeCell ref="J3:N3"/>
  </mergeCells>
  <pageMargins left="0.43307086614173229" right="3.937007874015748E-2" top="0.78740157480314965" bottom="0.39370078740157483" header="0.51181102362204722" footer="0.11811023622047245"/>
  <pageSetup paperSize="9" orientation="landscape" r:id="rId1"/>
  <headerFooter alignWithMargins="0">
    <oddHeader>&amp;Rหน้า-&amp;P</oddHeader>
    <oddFooter>&amp;Rแผนจัดซื้อเวชภัณฑ์ที่มิใช่ยา คลังวัสดุการแพทย์  โรงพยาบาลขุขันธ์  ปี 2566(01/8/64-31/8/65)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O199"/>
  <sheetViews>
    <sheetView workbookViewId="0">
      <selection sqref="A1:O1"/>
    </sheetView>
  </sheetViews>
  <sheetFormatPr defaultRowHeight="24"/>
  <cols>
    <col min="1" max="1" width="6.625" style="655" customWidth="1"/>
    <col min="2" max="2" width="26.75" style="655" customWidth="1"/>
    <col min="3" max="5" width="11" style="655" customWidth="1"/>
    <col min="6" max="6" width="11.75" style="655" customWidth="1"/>
    <col min="7" max="8" width="11.375" style="655" customWidth="1"/>
    <col min="9" max="9" width="14.125" style="655" customWidth="1"/>
    <col min="10" max="11" width="11.375" style="655" customWidth="1"/>
    <col min="12" max="12" width="12.75" style="655" customWidth="1"/>
    <col min="13" max="13" width="13.5" style="655" customWidth="1"/>
    <col min="14" max="256" width="9" style="655"/>
    <col min="257" max="257" width="6.625" style="655" customWidth="1"/>
    <col min="258" max="258" width="26.75" style="655" customWidth="1"/>
    <col min="259" max="261" width="11" style="655" customWidth="1"/>
    <col min="262" max="262" width="11.75" style="655" customWidth="1"/>
    <col min="263" max="264" width="11.375" style="655" customWidth="1"/>
    <col min="265" max="265" width="14.125" style="655" customWidth="1"/>
    <col min="266" max="267" width="11.375" style="655" customWidth="1"/>
    <col min="268" max="268" width="12.75" style="655" customWidth="1"/>
    <col min="269" max="269" width="13.5" style="655" customWidth="1"/>
    <col min="270" max="512" width="9" style="655"/>
    <col min="513" max="513" width="6.625" style="655" customWidth="1"/>
    <col min="514" max="514" width="26.75" style="655" customWidth="1"/>
    <col min="515" max="517" width="11" style="655" customWidth="1"/>
    <col min="518" max="518" width="11.75" style="655" customWidth="1"/>
    <col min="519" max="520" width="11.375" style="655" customWidth="1"/>
    <col min="521" max="521" width="14.125" style="655" customWidth="1"/>
    <col min="522" max="523" width="11.375" style="655" customWidth="1"/>
    <col min="524" max="524" width="12.75" style="655" customWidth="1"/>
    <col min="525" max="525" width="13.5" style="655" customWidth="1"/>
    <col min="526" max="768" width="9" style="655"/>
    <col min="769" max="769" width="6.625" style="655" customWidth="1"/>
    <col min="770" max="770" width="26.75" style="655" customWidth="1"/>
    <col min="771" max="773" width="11" style="655" customWidth="1"/>
    <col min="774" max="774" width="11.75" style="655" customWidth="1"/>
    <col min="775" max="776" width="11.375" style="655" customWidth="1"/>
    <col min="777" max="777" width="14.125" style="655" customWidth="1"/>
    <col min="778" max="779" width="11.375" style="655" customWidth="1"/>
    <col min="780" max="780" width="12.75" style="655" customWidth="1"/>
    <col min="781" max="781" width="13.5" style="655" customWidth="1"/>
    <col min="782" max="1024" width="9" style="655"/>
    <col min="1025" max="1025" width="6.625" style="655" customWidth="1"/>
    <col min="1026" max="1026" width="26.75" style="655" customWidth="1"/>
    <col min="1027" max="1029" width="11" style="655" customWidth="1"/>
    <col min="1030" max="1030" width="11.75" style="655" customWidth="1"/>
    <col min="1031" max="1032" width="11.375" style="655" customWidth="1"/>
    <col min="1033" max="1033" width="14.125" style="655" customWidth="1"/>
    <col min="1034" max="1035" width="11.375" style="655" customWidth="1"/>
    <col min="1036" max="1036" width="12.75" style="655" customWidth="1"/>
    <col min="1037" max="1037" width="13.5" style="655" customWidth="1"/>
    <col min="1038" max="1280" width="9" style="655"/>
    <col min="1281" max="1281" width="6.625" style="655" customWidth="1"/>
    <col min="1282" max="1282" width="26.75" style="655" customWidth="1"/>
    <col min="1283" max="1285" width="11" style="655" customWidth="1"/>
    <col min="1286" max="1286" width="11.75" style="655" customWidth="1"/>
    <col min="1287" max="1288" width="11.375" style="655" customWidth="1"/>
    <col min="1289" max="1289" width="14.125" style="655" customWidth="1"/>
    <col min="1290" max="1291" width="11.375" style="655" customWidth="1"/>
    <col min="1292" max="1292" width="12.75" style="655" customWidth="1"/>
    <col min="1293" max="1293" width="13.5" style="655" customWidth="1"/>
    <col min="1294" max="1536" width="9" style="655"/>
    <col min="1537" max="1537" width="6.625" style="655" customWidth="1"/>
    <col min="1538" max="1538" width="26.75" style="655" customWidth="1"/>
    <col min="1539" max="1541" width="11" style="655" customWidth="1"/>
    <col min="1542" max="1542" width="11.75" style="655" customWidth="1"/>
    <col min="1543" max="1544" width="11.375" style="655" customWidth="1"/>
    <col min="1545" max="1545" width="14.125" style="655" customWidth="1"/>
    <col min="1546" max="1547" width="11.375" style="655" customWidth="1"/>
    <col min="1548" max="1548" width="12.75" style="655" customWidth="1"/>
    <col min="1549" max="1549" width="13.5" style="655" customWidth="1"/>
    <col min="1550" max="1792" width="9" style="655"/>
    <col min="1793" max="1793" width="6.625" style="655" customWidth="1"/>
    <col min="1794" max="1794" width="26.75" style="655" customWidth="1"/>
    <col min="1795" max="1797" width="11" style="655" customWidth="1"/>
    <col min="1798" max="1798" width="11.75" style="655" customWidth="1"/>
    <col min="1799" max="1800" width="11.375" style="655" customWidth="1"/>
    <col min="1801" max="1801" width="14.125" style="655" customWidth="1"/>
    <col min="1802" max="1803" width="11.375" style="655" customWidth="1"/>
    <col min="1804" max="1804" width="12.75" style="655" customWidth="1"/>
    <col min="1805" max="1805" width="13.5" style="655" customWidth="1"/>
    <col min="1806" max="2048" width="9" style="655"/>
    <col min="2049" max="2049" width="6.625" style="655" customWidth="1"/>
    <col min="2050" max="2050" width="26.75" style="655" customWidth="1"/>
    <col min="2051" max="2053" width="11" style="655" customWidth="1"/>
    <col min="2054" max="2054" width="11.75" style="655" customWidth="1"/>
    <col min="2055" max="2056" width="11.375" style="655" customWidth="1"/>
    <col min="2057" max="2057" width="14.125" style="655" customWidth="1"/>
    <col min="2058" max="2059" width="11.375" style="655" customWidth="1"/>
    <col min="2060" max="2060" width="12.75" style="655" customWidth="1"/>
    <col min="2061" max="2061" width="13.5" style="655" customWidth="1"/>
    <col min="2062" max="2304" width="9" style="655"/>
    <col min="2305" max="2305" width="6.625" style="655" customWidth="1"/>
    <col min="2306" max="2306" width="26.75" style="655" customWidth="1"/>
    <col min="2307" max="2309" width="11" style="655" customWidth="1"/>
    <col min="2310" max="2310" width="11.75" style="655" customWidth="1"/>
    <col min="2311" max="2312" width="11.375" style="655" customWidth="1"/>
    <col min="2313" max="2313" width="14.125" style="655" customWidth="1"/>
    <col min="2314" max="2315" width="11.375" style="655" customWidth="1"/>
    <col min="2316" max="2316" width="12.75" style="655" customWidth="1"/>
    <col min="2317" max="2317" width="13.5" style="655" customWidth="1"/>
    <col min="2318" max="2560" width="9" style="655"/>
    <col min="2561" max="2561" width="6.625" style="655" customWidth="1"/>
    <col min="2562" max="2562" width="26.75" style="655" customWidth="1"/>
    <col min="2563" max="2565" width="11" style="655" customWidth="1"/>
    <col min="2566" max="2566" width="11.75" style="655" customWidth="1"/>
    <col min="2567" max="2568" width="11.375" style="655" customWidth="1"/>
    <col min="2569" max="2569" width="14.125" style="655" customWidth="1"/>
    <col min="2570" max="2571" width="11.375" style="655" customWidth="1"/>
    <col min="2572" max="2572" width="12.75" style="655" customWidth="1"/>
    <col min="2573" max="2573" width="13.5" style="655" customWidth="1"/>
    <col min="2574" max="2816" width="9" style="655"/>
    <col min="2817" max="2817" width="6.625" style="655" customWidth="1"/>
    <col min="2818" max="2818" width="26.75" style="655" customWidth="1"/>
    <col min="2819" max="2821" width="11" style="655" customWidth="1"/>
    <col min="2822" max="2822" width="11.75" style="655" customWidth="1"/>
    <col min="2823" max="2824" width="11.375" style="655" customWidth="1"/>
    <col min="2825" max="2825" width="14.125" style="655" customWidth="1"/>
    <col min="2826" max="2827" width="11.375" style="655" customWidth="1"/>
    <col min="2828" max="2828" width="12.75" style="655" customWidth="1"/>
    <col min="2829" max="2829" width="13.5" style="655" customWidth="1"/>
    <col min="2830" max="3072" width="9" style="655"/>
    <col min="3073" max="3073" width="6.625" style="655" customWidth="1"/>
    <col min="3074" max="3074" width="26.75" style="655" customWidth="1"/>
    <col min="3075" max="3077" width="11" style="655" customWidth="1"/>
    <col min="3078" max="3078" width="11.75" style="655" customWidth="1"/>
    <col min="3079" max="3080" width="11.375" style="655" customWidth="1"/>
    <col min="3081" max="3081" width="14.125" style="655" customWidth="1"/>
    <col min="3082" max="3083" width="11.375" style="655" customWidth="1"/>
    <col min="3084" max="3084" width="12.75" style="655" customWidth="1"/>
    <col min="3085" max="3085" width="13.5" style="655" customWidth="1"/>
    <col min="3086" max="3328" width="9" style="655"/>
    <col min="3329" max="3329" width="6.625" style="655" customWidth="1"/>
    <col min="3330" max="3330" width="26.75" style="655" customWidth="1"/>
    <col min="3331" max="3333" width="11" style="655" customWidth="1"/>
    <col min="3334" max="3334" width="11.75" style="655" customWidth="1"/>
    <col min="3335" max="3336" width="11.375" style="655" customWidth="1"/>
    <col min="3337" max="3337" width="14.125" style="655" customWidth="1"/>
    <col min="3338" max="3339" width="11.375" style="655" customWidth="1"/>
    <col min="3340" max="3340" width="12.75" style="655" customWidth="1"/>
    <col min="3341" max="3341" width="13.5" style="655" customWidth="1"/>
    <col min="3342" max="3584" width="9" style="655"/>
    <col min="3585" max="3585" width="6.625" style="655" customWidth="1"/>
    <col min="3586" max="3586" width="26.75" style="655" customWidth="1"/>
    <col min="3587" max="3589" width="11" style="655" customWidth="1"/>
    <col min="3590" max="3590" width="11.75" style="655" customWidth="1"/>
    <col min="3591" max="3592" width="11.375" style="655" customWidth="1"/>
    <col min="3593" max="3593" width="14.125" style="655" customWidth="1"/>
    <col min="3594" max="3595" width="11.375" style="655" customWidth="1"/>
    <col min="3596" max="3596" width="12.75" style="655" customWidth="1"/>
    <col min="3597" max="3597" width="13.5" style="655" customWidth="1"/>
    <col min="3598" max="3840" width="9" style="655"/>
    <col min="3841" max="3841" width="6.625" style="655" customWidth="1"/>
    <col min="3842" max="3842" width="26.75" style="655" customWidth="1"/>
    <col min="3843" max="3845" width="11" style="655" customWidth="1"/>
    <col min="3846" max="3846" width="11.75" style="655" customWidth="1"/>
    <col min="3847" max="3848" width="11.375" style="655" customWidth="1"/>
    <col min="3849" max="3849" width="14.125" style="655" customWidth="1"/>
    <col min="3850" max="3851" width="11.375" style="655" customWidth="1"/>
    <col min="3852" max="3852" width="12.75" style="655" customWidth="1"/>
    <col min="3853" max="3853" width="13.5" style="655" customWidth="1"/>
    <col min="3854" max="4096" width="9" style="655"/>
    <col min="4097" max="4097" width="6.625" style="655" customWidth="1"/>
    <col min="4098" max="4098" width="26.75" style="655" customWidth="1"/>
    <col min="4099" max="4101" width="11" style="655" customWidth="1"/>
    <col min="4102" max="4102" width="11.75" style="655" customWidth="1"/>
    <col min="4103" max="4104" width="11.375" style="655" customWidth="1"/>
    <col min="4105" max="4105" width="14.125" style="655" customWidth="1"/>
    <col min="4106" max="4107" width="11.375" style="655" customWidth="1"/>
    <col min="4108" max="4108" width="12.75" style="655" customWidth="1"/>
    <col min="4109" max="4109" width="13.5" style="655" customWidth="1"/>
    <col min="4110" max="4352" width="9" style="655"/>
    <col min="4353" max="4353" width="6.625" style="655" customWidth="1"/>
    <col min="4354" max="4354" width="26.75" style="655" customWidth="1"/>
    <col min="4355" max="4357" width="11" style="655" customWidth="1"/>
    <col min="4358" max="4358" width="11.75" style="655" customWidth="1"/>
    <col min="4359" max="4360" width="11.375" style="655" customWidth="1"/>
    <col min="4361" max="4361" width="14.125" style="655" customWidth="1"/>
    <col min="4362" max="4363" width="11.375" style="655" customWidth="1"/>
    <col min="4364" max="4364" width="12.75" style="655" customWidth="1"/>
    <col min="4365" max="4365" width="13.5" style="655" customWidth="1"/>
    <col min="4366" max="4608" width="9" style="655"/>
    <col min="4609" max="4609" width="6.625" style="655" customWidth="1"/>
    <col min="4610" max="4610" width="26.75" style="655" customWidth="1"/>
    <col min="4611" max="4613" width="11" style="655" customWidth="1"/>
    <col min="4614" max="4614" width="11.75" style="655" customWidth="1"/>
    <col min="4615" max="4616" width="11.375" style="655" customWidth="1"/>
    <col min="4617" max="4617" width="14.125" style="655" customWidth="1"/>
    <col min="4618" max="4619" width="11.375" style="655" customWidth="1"/>
    <col min="4620" max="4620" width="12.75" style="655" customWidth="1"/>
    <col min="4621" max="4621" width="13.5" style="655" customWidth="1"/>
    <col min="4622" max="4864" width="9" style="655"/>
    <col min="4865" max="4865" width="6.625" style="655" customWidth="1"/>
    <col min="4866" max="4866" width="26.75" style="655" customWidth="1"/>
    <col min="4867" max="4869" width="11" style="655" customWidth="1"/>
    <col min="4870" max="4870" width="11.75" style="655" customWidth="1"/>
    <col min="4871" max="4872" width="11.375" style="655" customWidth="1"/>
    <col min="4873" max="4873" width="14.125" style="655" customWidth="1"/>
    <col min="4874" max="4875" width="11.375" style="655" customWidth="1"/>
    <col min="4876" max="4876" width="12.75" style="655" customWidth="1"/>
    <col min="4877" max="4877" width="13.5" style="655" customWidth="1"/>
    <col min="4878" max="5120" width="9" style="655"/>
    <col min="5121" max="5121" width="6.625" style="655" customWidth="1"/>
    <col min="5122" max="5122" width="26.75" style="655" customWidth="1"/>
    <col min="5123" max="5125" width="11" style="655" customWidth="1"/>
    <col min="5126" max="5126" width="11.75" style="655" customWidth="1"/>
    <col min="5127" max="5128" width="11.375" style="655" customWidth="1"/>
    <col min="5129" max="5129" width="14.125" style="655" customWidth="1"/>
    <col min="5130" max="5131" width="11.375" style="655" customWidth="1"/>
    <col min="5132" max="5132" width="12.75" style="655" customWidth="1"/>
    <col min="5133" max="5133" width="13.5" style="655" customWidth="1"/>
    <col min="5134" max="5376" width="9" style="655"/>
    <col min="5377" max="5377" width="6.625" style="655" customWidth="1"/>
    <col min="5378" max="5378" width="26.75" style="655" customWidth="1"/>
    <col min="5379" max="5381" width="11" style="655" customWidth="1"/>
    <col min="5382" max="5382" width="11.75" style="655" customWidth="1"/>
    <col min="5383" max="5384" width="11.375" style="655" customWidth="1"/>
    <col min="5385" max="5385" width="14.125" style="655" customWidth="1"/>
    <col min="5386" max="5387" width="11.375" style="655" customWidth="1"/>
    <col min="5388" max="5388" width="12.75" style="655" customWidth="1"/>
    <col min="5389" max="5389" width="13.5" style="655" customWidth="1"/>
    <col min="5390" max="5632" width="9" style="655"/>
    <col min="5633" max="5633" width="6.625" style="655" customWidth="1"/>
    <col min="5634" max="5634" width="26.75" style="655" customWidth="1"/>
    <col min="5635" max="5637" width="11" style="655" customWidth="1"/>
    <col min="5638" max="5638" width="11.75" style="655" customWidth="1"/>
    <col min="5639" max="5640" width="11.375" style="655" customWidth="1"/>
    <col min="5641" max="5641" width="14.125" style="655" customWidth="1"/>
    <col min="5642" max="5643" width="11.375" style="655" customWidth="1"/>
    <col min="5644" max="5644" width="12.75" style="655" customWidth="1"/>
    <col min="5645" max="5645" width="13.5" style="655" customWidth="1"/>
    <col min="5646" max="5888" width="9" style="655"/>
    <col min="5889" max="5889" width="6.625" style="655" customWidth="1"/>
    <col min="5890" max="5890" width="26.75" style="655" customWidth="1"/>
    <col min="5891" max="5893" width="11" style="655" customWidth="1"/>
    <col min="5894" max="5894" width="11.75" style="655" customWidth="1"/>
    <col min="5895" max="5896" width="11.375" style="655" customWidth="1"/>
    <col min="5897" max="5897" width="14.125" style="655" customWidth="1"/>
    <col min="5898" max="5899" width="11.375" style="655" customWidth="1"/>
    <col min="5900" max="5900" width="12.75" style="655" customWidth="1"/>
    <col min="5901" max="5901" width="13.5" style="655" customWidth="1"/>
    <col min="5902" max="6144" width="9" style="655"/>
    <col min="6145" max="6145" width="6.625" style="655" customWidth="1"/>
    <col min="6146" max="6146" width="26.75" style="655" customWidth="1"/>
    <col min="6147" max="6149" width="11" style="655" customWidth="1"/>
    <col min="6150" max="6150" width="11.75" style="655" customWidth="1"/>
    <col min="6151" max="6152" width="11.375" style="655" customWidth="1"/>
    <col min="6153" max="6153" width="14.125" style="655" customWidth="1"/>
    <col min="6154" max="6155" width="11.375" style="655" customWidth="1"/>
    <col min="6156" max="6156" width="12.75" style="655" customWidth="1"/>
    <col min="6157" max="6157" width="13.5" style="655" customWidth="1"/>
    <col min="6158" max="6400" width="9" style="655"/>
    <col min="6401" max="6401" width="6.625" style="655" customWidth="1"/>
    <col min="6402" max="6402" width="26.75" style="655" customWidth="1"/>
    <col min="6403" max="6405" width="11" style="655" customWidth="1"/>
    <col min="6406" max="6406" width="11.75" style="655" customWidth="1"/>
    <col min="6407" max="6408" width="11.375" style="655" customWidth="1"/>
    <col min="6409" max="6409" width="14.125" style="655" customWidth="1"/>
    <col min="6410" max="6411" width="11.375" style="655" customWidth="1"/>
    <col min="6412" max="6412" width="12.75" style="655" customWidth="1"/>
    <col min="6413" max="6413" width="13.5" style="655" customWidth="1"/>
    <col min="6414" max="6656" width="9" style="655"/>
    <col min="6657" max="6657" width="6.625" style="655" customWidth="1"/>
    <col min="6658" max="6658" width="26.75" style="655" customWidth="1"/>
    <col min="6659" max="6661" width="11" style="655" customWidth="1"/>
    <col min="6662" max="6662" width="11.75" style="655" customWidth="1"/>
    <col min="6663" max="6664" width="11.375" style="655" customWidth="1"/>
    <col min="6665" max="6665" width="14.125" style="655" customWidth="1"/>
    <col min="6666" max="6667" width="11.375" style="655" customWidth="1"/>
    <col min="6668" max="6668" width="12.75" style="655" customWidth="1"/>
    <col min="6669" max="6669" width="13.5" style="655" customWidth="1"/>
    <col min="6670" max="6912" width="9" style="655"/>
    <col min="6913" max="6913" width="6.625" style="655" customWidth="1"/>
    <col min="6914" max="6914" width="26.75" style="655" customWidth="1"/>
    <col min="6915" max="6917" width="11" style="655" customWidth="1"/>
    <col min="6918" max="6918" width="11.75" style="655" customWidth="1"/>
    <col min="6919" max="6920" width="11.375" style="655" customWidth="1"/>
    <col min="6921" max="6921" width="14.125" style="655" customWidth="1"/>
    <col min="6922" max="6923" width="11.375" style="655" customWidth="1"/>
    <col min="6924" max="6924" width="12.75" style="655" customWidth="1"/>
    <col min="6925" max="6925" width="13.5" style="655" customWidth="1"/>
    <col min="6926" max="7168" width="9" style="655"/>
    <col min="7169" max="7169" width="6.625" style="655" customWidth="1"/>
    <col min="7170" max="7170" width="26.75" style="655" customWidth="1"/>
    <col min="7171" max="7173" width="11" style="655" customWidth="1"/>
    <col min="7174" max="7174" width="11.75" style="655" customWidth="1"/>
    <col min="7175" max="7176" width="11.375" style="655" customWidth="1"/>
    <col min="7177" max="7177" width="14.125" style="655" customWidth="1"/>
    <col min="7178" max="7179" width="11.375" style="655" customWidth="1"/>
    <col min="7180" max="7180" width="12.75" style="655" customWidth="1"/>
    <col min="7181" max="7181" width="13.5" style="655" customWidth="1"/>
    <col min="7182" max="7424" width="9" style="655"/>
    <col min="7425" max="7425" width="6.625" style="655" customWidth="1"/>
    <col min="7426" max="7426" width="26.75" style="655" customWidth="1"/>
    <col min="7427" max="7429" width="11" style="655" customWidth="1"/>
    <col min="7430" max="7430" width="11.75" style="655" customWidth="1"/>
    <col min="7431" max="7432" width="11.375" style="655" customWidth="1"/>
    <col min="7433" max="7433" width="14.125" style="655" customWidth="1"/>
    <col min="7434" max="7435" width="11.375" style="655" customWidth="1"/>
    <col min="7436" max="7436" width="12.75" style="655" customWidth="1"/>
    <col min="7437" max="7437" width="13.5" style="655" customWidth="1"/>
    <col min="7438" max="7680" width="9" style="655"/>
    <col min="7681" max="7681" width="6.625" style="655" customWidth="1"/>
    <col min="7682" max="7682" width="26.75" style="655" customWidth="1"/>
    <col min="7683" max="7685" width="11" style="655" customWidth="1"/>
    <col min="7686" max="7686" width="11.75" style="655" customWidth="1"/>
    <col min="7687" max="7688" width="11.375" style="655" customWidth="1"/>
    <col min="7689" max="7689" width="14.125" style="655" customWidth="1"/>
    <col min="7690" max="7691" width="11.375" style="655" customWidth="1"/>
    <col min="7692" max="7692" width="12.75" style="655" customWidth="1"/>
    <col min="7693" max="7693" width="13.5" style="655" customWidth="1"/>
    <col min="7694" max="7936" width="9" style="655"/>
    <col min="7937" max="7937" width="6.625" style="655" customWidth="1"/>
    <col min="7938" max="7938" width="26.75" style="655" customWidth="1"/>
    <col min="7939" max="7941" width="11" style="655" customWidth="1"/>
    <col min="7942" max="7942" width="11.75" style="655" customWidth="1"/>
    <col min="7943" max="7944" width="11.375" style="655" customWidth="1"/>
    <col min="7945" max="7945" width="14.125" style="655" customWidth="1"/>
    <col min="7946" max="7947" width="11.375" style="655" customWidth="1"/>
    <col min="7948" max="7948" width="12.75" style="655" customWidth="1"/>
    <col min="7949" max="7949" width="13.5" style="655" customWidth="1"/>
    <col min="7950" max="8192" width="9" style="655"/>
    <col min="8193" max="8193" width="6.625" style="655" customWidth="1"/>
    <col min="8194" max="8194" width="26.75" style="655" customWidth="1"/>
    <col min="8195" max="8197" width="11" style="655" customWidth="1"/>
    <col min="8198" max="8198" width="11.75" style="655" customWidth="1"/>
    <col min="8199" max="8200" width="11.375" style="655" customWidth="1"/>
    <col min="8201" max="8201" width="14.125" style="655" customWidth="1"/>
    <col min="8202" max="8203" width="11.375" style="655" customWidth="1"/>
    <col min="8204" max="8204" width="12.75" style="655" customWidth="1"/>
    <col min="8205" max="8205" width="13.5" style="655" customWidth="1"/>
    <col min="8206" max="8448" width="9" style="655"/>
    <col min="8449" max="8449" width="6.625" style="655" customWidth="1"/>
    <col min="8450" max="8450" width="26.75" style="655" customWidth="1"/>
    <col min="8451" max="8453" width="11" style="655" customWidth="1"/>
    <col min="8454" max="8454" width="11.75" style="655" customWidth="1"/>
    <col min="8455" max="8456" width="11.375" style="655" customWidth="1"/>
    <col min="8457" max="8457" width="14.125" style="655" customWidth="1"/>
    <col min="8458" max="8459" width="11.375" style="655" customWidth="1"/>
    <col min="8460" max="8460" width="12.75" style="655" customWidth="1"/>
    <col min="8461" max="8461" width="13.5" style="655" customWidth="1"/>
    <col min="8462" max="8704" width="9" style="655"/>
    <col min="8705" max="8705" width="6.625" style="655" customWidth="1"/>
    <col min="8706" max="8706" width="26.75" style="655" customWidth="1"/>
    <col min="8707" max="8709" width="11" style="655" customWidth="1"/>
    <col min="8710" max="8710" width="11.75" style="655" customWidth="1"/>
    <col min="8711" max="8712" width="11.375" style="655" customWidth="1"/>
    <col min="8713" max="8713" width="14.125" style="655" customWidth="1"/>
    <col min="8714" max="8715" width="11.375" style="655" customWidth="1"/>
    <col min="8716" max="8716" width="12.75" style="655" customWidth="1"/>
    <col min="8717" max="8717" width="13.5" style="655" customWidth="1"/>
    <col min="8718" max="8960" width="9" style="655"/>
    <col min="8961" max="8961" width="6.625" style="655" customWidth="1"/>
    <col min="8962" max="8962" width="26.75" style="655" customWidth="1"/>
    <col min="8963" max="8965" width="11" style="655" customWidth="1"/>
    <col min="8966" max="8966" width="11.75" style="655" customWidth="1"/>
    <col min="8967" max="8968" width="11.375" style="655" customWidth="1"/>
    <col min="8969" max="8969" width="14.125" style="655" customWidth="1"/>
    <col min="8970" max="8971" width="11.375" style="655" customWidth="1"/>
    <col min="8972" max="8972" width="12.75" style="655" customWidth="1"/>
    <col min="8973" max="8973" width="13.5" style="655" customWidth="1"/>
    <col min="8974" max="9216" width="9" style="655"/>
    <col min="9217" max="9217" width="6.625" style="655" customWidth="1"/>
    <col min="9218" max="9218" width="26.75" style="655" customWidth="1"/>
    <col min="9219" max="9221" width="11" style="655" customWidth="1"/>
    <col min="9222" max="9222" width="11.75" style="655" customWidth="1"/>
    <col min="9223" max="9224" width="11.375" style="655" customWidth="1"/>
    <col min="9225" max="9225" width="14.125" style="655" customWidth="1"/>
    <col min="9226" max="9227" width="11.375" style="655" customWidth="1"/>
    <col min="9228" max="9228" width="12.75" style="655" customWidth="1"/>
    <col min="9229" max="9229" width="13.5" style="655" customWidth="1"/>
    <col min="9230" max="9472" width="9" style="655"/>
    <col min="9473" max="9473" width="6.625" style="655" customWidth="1"/>
    <col min="9474" max="9474" width="26.75" style="655" customWidth="1"/>
    <col min="9475" max="9477" width="11" style="655" customWidth="1"/>
    <col min="9478" max="9478" width="11.75" style="655" customWidth="1"/>
    <col min="9479" max="9480" width="11.375" style="655" customWidth="1"/>
    <col min="9481" max="9481" width="14.125" style="655" customWidth="1"/>
    <col min="9482" max="9483" width="11.375" style="655" customWidth="1"/>
    <col min="9484" max="9484" width="12.75" style="655" customWidth="1"/>
    <col min="9485" max="9485" width="13.5" style="655" customWidth="1"/>
    <col min="9486" max="9728" width="9" style="655"/>
    <col min="9729" max="9729" width="6.625" style="655" customWidth="1"/>
    <col min="9730" max="9730" width="26.75" style="655" customWidth="1"/>
    <col min="9731" max="9733" width="11" style="655" customWidth="1"/>
    <col min="9734" max="9734" width="11.75" style="655" customWidth="1"/>
    <col min="9735" max="9736" width="11.375" style="655" customWidth="1"/>
    <col min="9737" max="9737" width="14.125" style="655" customWidth="1"/>
    <col min="9738" max="9739" width="11.375" style="655" customWidth="1"/>
    <col min="9740" max="9740" width="12.75" style="655" customWidth="1"/>
    <col min="9741" max="9741" width="13.5" style="655" customWidth="1"/>
    <col min="9742" max="9984" width="9" style="655"/>
    <col min="9985" max="9985" width="6.625" style="655" customWidth="1"/>
    <col min="9986" max="9986" width="26.75" style="655" customWidth="1"/>
    <col min="9987" max="9989" width="11" style="655" customWidth="1"/>
    <col min="9990" max="9990" width="11.75" style="655" customWidth="1"/>
    <col min="9991" max="9992" width="11.375" style="655" customWidth="1"/>
    <col min="9993" max="9993" width="14.125" style="655" customWidth="1"/>
    <col min="9994" max="9995" width="11.375" style="655" customWidth="1"/>
    <col min="9996" max="9996" width="12.75" style="655" customWidth="1"/>
    <col min="9997" max="9997" width="13.5" style="655" customWidth="1"/>
    <col min="9998" max="10240" width="9" style="655"/>
    <col min="10241" max="10241" width="6.625" style="655" customWidth="1"/>
    <col min="10242" max="10242" width="26.75" style="655" customWidth="1"/>
    <col min="10243" max="10245" width="11" style="655" customWidth="1"/>
    <col min="10246" max="10246" width="11.75" style="655" customWidth="1"/>
    <col min="10247" max="10248" width="11.375" style="655" customWidth="1"/>
    <col min="10249" max="10249" width="14.125" style="655" customWidth="1"/>
    <col min="10250" max="10251" width="11.375" style="655" customWidth="1"/>
    <col min="10252" max="10252" width="12.75" style="655" customWidth="1"/>
    <col min="10253" max="10253" width="13.5" style="655" customWidth="1"/>
    <col min="10254" max="10496" width="9" style="655"/>
    <col min="10497" max="10497" width="6.625" style="655" customWidth="1"/>
    <col min="10498" max="10498" width="26.75" style="655" customWidth="1"/>
    <col min="10499" max="10501" width="11" style="655" customWidth="1"/>
    <col min="10502" max="10502" width="11.75" style="655" customWidth="1"/>
    <col min="10503" max="10504" width="11.375" style="655" customWidth="1"/>
    <col min="10505" max="10505" width="14.125" style="655" customWidth="1"/>
    <col min="10506" max="10507" width="11.375" style="655" customWidth="1"/>
    <col min="10508" max="10508" width="12.75" style="655" customWidth="1"/>
    <col min="10509" max="10509" width="13.5" style="655" customWidth="1"/>
    <col min="10510" max="10752" width="9" style="655"/>
    <col min="10753" max="10753" width="6.625" style="655" customWidth="1"/>
    <col min="10754" max="10754" width="26.75" style="655" customWidth="1"/>
    <col min="10755" max="10757" width="11" style="655" customWidth="1"/>
    <col min="10758" max="10758" width="11.75" style="655" customWidth="1"/>
    <col min="10759" max="10760" width="11.375" style="655" customWidth="1"/>
    <col min="10761" max="10761" width="14.125" style="655" customWidth="1"/>
    <col min="10762" max="10763" width="11.375" style="655" customWidth="1"/>
    <col min="10764" max="10764" width="12.75" style="655" customWidth="1"/>
    <col min="10765" max="10765" width="13.5" style="655" customWidth="1"/>
    <col min="10766" max="11008" width="9" style="655"/>
    <col min="11009" max="11009" width="6.625" style="655" customWidth="1"/>
    <col min="11010" max="11010" width="26.75" style="655" customWidth="1"/>
    <col min="11011" max="11013" width="11" style="655" customWidth="1"/>
    <col min="11014" max="11014" width="11.75" style="655" customWidth="1"/>
    <col min="11015" max="11016" width="11.375" style="655" customWidth="1"/>
    <col min="11017" max="11017" width="14.125" style="655" customWidth="1"/>
    <col min="11018" max="11019" width="11.375" style="655" customWidth="1"/>
    <col min="11020" max="11020" width="12.75" style="655" customWidth="1"/>
    <col min="11021" max="11021" width="13.5" style="655" customWidth="1"/>
    <col min="11022" max="11264" width="9" style="655"/>
    <col min="11265" max="11265" width="6.625" style="655" customWidth="1"/>
    <col min="11266" max="11266" width="26.75" style="655" customWidth="1"/>
    <col min="11267" max="11269" width="11" style="655" customWidth="1"/>
    <col min="11270" max="11270" width="11.75" style="655" customWidth="1"/>
    <col min="11271" max="11272" width="11.375" style="655" customWidth="1"/>
    <col min="11273" max="11273" width="14.125" style="655" customWidth="1"/>
    <col min="11274" max="11275" width="11.375" style="655" customWidth="1"/>
    <col min="11276" max="11276" width="12.75" style="655" customWidth="1"/>
    <col min="11277" max="11277" width="13.5" style="655" customWidth="1"/>
    <col min="11278" max="11520" width="9" style="655"/>
    <col min="11521" max="11521" width="6.625" style="655" customWidth="1"/>
    <col min="11522" max="11522" width="26.75" style="655" customWidth="1"/>
    <col min="11523" max="11525" width="11" style="655" customWidth="1"/>
    <col min="11526" max="11526" width="11.75" style="655" customWidth="1"/>
    <col min="11527" max="11528" width="11.375" style="655" customWidth="1"/>
    <col min="11529" max="11529" width="14.125" style="655" customWidth="1"/>
    <col min="11530" max="11531" width="11.375" style="655" customWidth="1"/>
    <col min="11532" max="11532" width="12.75" style="655" customWidth="1"/>
    <col min="11533" max="11533" width="13.5" style="655" customWidth="1"/>
    <col min="11534" max="11776" width="9" style="655"/>
    <col min="11777" max="11777" width="6.625" style="655" customWidth="1"/>
    <col min="11778" max="11778" width="26.75" style="655" customWidth="1"/>
    <col min="11779" max="11781" width="11" style="655" customWidth="1"/>
    <col min="11782" max="11782" width="11.75" style="655" customWidth="1"/>
    <col min="11783" max="11784" width="11.375" style="655" customWidth="1"/>
    <col min="11785" max="11785" width="14.125" style="655" customWidth="1"/>
    <col min="11786" max="11787" width="11.375" style="655" customWidth="1"/>
    <col min="11788" max="11788" width="12.75" style="655" customWidth="1"/>
    <col min="11789" max="11789" width="13.5" style="655" customWidth="1"/>
    <col min="11790" max="12032" width="9" style="655"/>
    <col min="12033" max="12033" width="6.625" style="655" customWidth="1"/>
    <col min="12034" max="12034" width="26.75" style="655" customWidth="1"/>
    <col min="12035" max="12037" width="11" style="655" customWidth="1"/>
    <col min="12038" max="12038" width="11.75" style="655" customWidth="1"/>
    <col min="12039" max="12040" width="11.375" style="655" customWidth="1"/>
    <col min="12041" max="12041" width="14.125" style="655" customWidth="1"/>
    <col min="12042" max="12043" width="11.375" style="655" customWidth="1"/>
    <col min="12044" max="12044" width="12.75" style="655" customWidth="1"/>
    <col min="12045" max="12045" width="13.5" style="655" customWidth="1"/>
    <col min="12046" max="12288" width="9" style="655"/>
    <col min="12289" max="12289" width="6.625" style="655" customWidth="1"/>
    <col min="12290" max="12290" width="26.75" style="655" customWidth="1"/>
    <col min="12291" max="12293" width="11" style="655" customWidth="1"/>
    <col min="12294" max="12294" width="11.75" style="655" customWidth="1"/>
    <col min="12295" max="12296" width="11.375" style="655" customWidth="1"/>
    <col min="12297" max="12297" width="14.125" style="655" customWidth="1"/>
    <col min="12298" max="12299" width="11.375" style="655" customWidth="1"/>
    <col min="12300" max="12300" width="12.75" style="655" customWidth="1"/>
    <col min="12301" max="12301" width="13.5" style="655" customWidth="1"/>
    <col min="12302" max="12544" width="9" style="655"/>
    <col min="12545" max="12545" width="6.625" style="655" customWidth="1"/>
    <col min="12546" max="12546" width="26.75" style="655" customWidth="1"/>
    <col min="12547" max="12549" width="11" style="655" customWidth="1"/>
    <col min="12550" max="12550" width="11.75" style="655" customWidth="1"/>
    <col min="12551" max="12552" width="11.375" style="655" customWidth="1"/>
    <col min="12553" max="12553" width="14.125" style="655" customWidth="1"/>
    <col min="12554" max="12555" width="11.375" style="655" customWidth="1"/>
    <col min="12556" max="12556" width="12.75" style="655" customWidth="1"/>
    <col min="12557" max="12557" width="13.5" style="655" customWidth="1"/>
    <col min="12558" max="12800" width="9" style="655"/>
    <col min="12801" max="12801" width="6.625" style="655" customWidth="1"/>
    <col min="12802" max="12802" width="26.75" style="655" customWidth="1"/>
    <col min="12803" max="12805" width="11" style="655" customWidth="1"/>
    <col min="12806" max="12806" width="11.75" style="655" customWidth="1"/>
    <col min="12807" max="12808" width="11.375" style="655" customWidth="1"/>
    <col min="12809" max="12809" width="14.125" style="655" customWidth="1"/>
    <col min="12810" max="12811" width="11.375" style="655" customWidth="1"/>
    <col min="12812" max="12812" width="12.75" style="655" customWidth="1"/>
    <col min="12813" max="12813" width="13.5" style="655" customWidth="1"/>
    <col min="12814" max="13056" width="9" style="655"/>
    <col min="13057" max="13057" width="6.625" style="655" customWidth="1"/>
    <col min="13058" max="13058" width="26.75" style="655" customWidth="1"/>
    <col min="13059" max="13061" width="11" style="655" customWidth="1"/>
    <col min="13062" max="13062" width="11.75" style="655" customWidth="1"/>
    <col min="13063" max="13064" width="11.375" style="655" customWidth="1"/>
    <col min="13065" max="13065" width="14.125" style="655" customWidth="1"/>
    <col min="13066" max="13067" width="11.375" style="655" customWidth="1"/>
    <col min="13068" max="13068" width="12.75" style="655" customWidth="1"/>
    <col min="13069" max="13069" width="13.5" style="655" customWidth="1"/>
    <col min="13070" max="13312" width="9" style="655"/>
    <col min="13313" max="13313" width="6.625" style="655" customWidth="1"/>
    <col min="13314" max="13314" width="26.75" style="655" customWidth="1"/>
    <col min="13315" max="13317" width="11" style="655" customWidth="1"/>
    <col min="13318" max="13318" width="11.75" style="655" customWidth="1"/>
    <col min="13319" max="13320" width="11.375" style="655" customWidth="1"/>
    <col min="13321" max="13321" width="14.125" style="655" customWidth="1"/>
    <col min="13322" max="13323" width="11.375" style="655" customWidth="1"/>
    <col min="13324" max="13324" width="12.75" style="655" customWidth="1"/>
    <col min="13325" max="13325" width="13.5" style="655" customWidth="1"/>
    <col min="13326" max="13568" width="9" style="655"/>
    <col min="13569" max="13569" width="6.625" style="655" customWidth="1"/>
    <col min="13570" max="13570" width="26.75" style="655" customWidth="1"/>
    <col min="13571" max="13573" width="11" style="655" customWidth="1"/>
    <col min="13574" max="13574" width="11.75" style="655" customWidth="1"/>
    <col min="13575" max="13576" width="11.375" style="655" customWidth="1"/>
    <col min="13577" max="13577" width="14.125" style="655" customWidth="1"/>
    <col min="13578" max="13579" width="11.375" style="655" customWidth="1"/>
    <col min="13580" max="13580" width="12.75" style="655" customWidth="1"/>
    <col min="13581" max="13581" width="13.5" style="655" customWidth="1"/>
    <col min="13582" max="13824" width="9" style="655"/>
    <col min="13825" max="13825" width="6.625" style="655" customWidth="1"/>
    <col min="13826" max="13826" width="26.75" style="655" customWidth="1"/>
    <col min="13827" max="13829" width="11" style="655" customWidth="1"/>
    <col min="13830" max="13830" width="11.75" style="655" customWidth="1"/>
    <col min="13831" max="13832" width="11.375" style="655" customWidth="1"/>
    <col min="13833" max="13833" width="14.125" style="655" customWidth="1"/>
    <col min="13834" max="13835" width="11.375" style="655" customWidth="1"/>
    <col min="13836" max="13836" width="12.75" style="655" customWidth="1"/>
    <col min="13837" max="13837" width="13.5" style="655" customWidth="1"/>
    <col min="13838" max="14080" width="9" style="655"/>
    <col min="14081" max="14081" width="6.625" style="655" customWidth="1"/>
    <col min="14082" max="14082" width="26.75" style="655" customWidth="1"/>
    <col min="14083" max="14085" width="11" style="655" customWidth="1"/>
    <col min="14086" max="14086" width="11.75" style="655" customWidth="1"/>
    <col min="14087" max="14088" width="11.375" style="655" customWidth="1"/>
    <col min="14089" max="14089" width="14.125" style="655" customWidth="1"/>
    <col min="14090" max="14091" width="11.375" style="655" customWidth="1"/>
    <col min="14092" max="14092" width="12.75" style="655" customWidth="1"/>
    <col min="14093" max="14093" width="13.5" style="655" customWidth="1"/>
    <col min="14094" max="14336" width="9" style="655"/>
    <col min="14337" max="14337" width="6.625" style="655" customWidth="1"/>
    <col min="14338" max="14338" width="26.75" style="655" customWidth="1"/>
    <col min="14339" max="14341" width="11" style="655" customWidth="1"/>
    <col min="14342" max="14342" width="11.75" style="655" customWidth="1"/>
    <col min="14343" max="14344" width="11.375" style="655" customWidth="1"/>
    <col min="14345" max="14345" width="14.125" style="655" customWidth="1"/>
    <col min="14346" max="14347" width="11.375" style="655" customWidth="1"/>
    <col min="14348" max="14348" width="12.75" style="655" customWidth="1"/>
    <col min="14349" max="14349" width="13.5" style="655" customWidth="1"/>
    <col min="14350" max="14592" width="9" style="655"/>
    <col min="14593" max="14593" width="6.625" style="655" customWidth="1"/>
    <col min="14594" max="14594" width="26.75" style="655" customWidth="1"/>
    <col min="14595" max="14597" width="11" style="655" customWidth="1"/>
    <col min="14598" max="14598" width="11.75" style="655" customWidth="1"/>
    <col min="14599" max="14600" width="11.375" style="655" customWidth="1"/>
    <col min="14601" max="14601" width="14.125" style="655" customWidth="1"/>
    <col min="14602" max="14603" width="11.375" style="655" customWidth="1"/>
    <col min="14604" max="14604" width="12.75" style="655" customWidth="1"/>
    <col min="14605" max="14605" width="13.5" style="655" customWidth="1"/>
    <col min="14606" max="14848" width="9" style="655"/>
    <col min="14849" max="14849" width="6.625" style="655" customWidth="1"/>
    <col min="14850" max="14850" width="26.75" style="655" customWidth="1"/>
    <col min="14851" max="14853" width="11" style="655" customWidth="1"/>
    <col min="14854" max="14854" width="11.75" style="655" customWidth="1"/>
    <col min="14855" max="14856" width="11.375" style="655" customWidth="1"/>
    <col min="14857" max="14857" width="14.125" style="655" customWidth="1"/>
    <col min="14858" max="14859" width="11.375" style="655" customWidth="1"/>
    <col min="14860" max="14860" width="12.75" style="655" customWidth="1"/>
    <col min="14861" max="14861" width="13.5" style="655" customWidth="1"/>
    <col min="14862" max="15104" width="9" style="655"/>
    <col min="15105" max="15105" width="6.625" style="655" customWidth="1"/>
    <col min="15106" max="15106" width="26.75" style="655" customWidth="1"/>
    <col min="15107" max="15109" width="11" style="655" customWidth="1"/>
    <col min="15110" max="15110" width="11.75" style="655" customWidth="1"/>
    <col min="15111" max="15112" width="11.375" style="655" customWidth="1"/>
    <col min="15113" max="15113" width="14.125" style="655" customWidth="1"/>
    <col min="15114" max="15115" width="11.375" style="655" customWidth="1"/>
    <col min="15116" max="15116" width="12.75" style="655" customWidth="1"/>
    <col min="15117" max="15117" width="13.5" style="655" customWidth="1"/>
    <col min="15118" max="15360" width="9" style="655"/>
    <col min="15361" max="15361" width="6.625" style="655" customWidth="1"/>
    <col min="15362" max="15362" width="26.75" style="655" customWidth="1"/>
    <col min="15363" max="15365" width="11" style="655" customWidth="1"/>
    <col min="15366" max="15366" width="11.75" style="655" customWidth="1"/>
    <col min="15367" max="15368" width="11.375" style="655" customWidth="1"/>
    <col min="15369" max="15369" width="14.125" style="655" customWidth="1"/>
    <col min="15370" max="15371" width="11.375" style="655" customWidth="1"/>
    <col min="15372" max="15372" width="12.75" style="655" customWidth="1"/>
    <col min="15373" max="15373" width="13.5" style="655" customWidth="1"/>
    <col min="15374" max="15616" width="9" style="655"/>
    <col min="15617" max="15617" width="6.625" style="655" customWidth="1"/>
    <col min="15618" max="15618" width="26.75" style="655" customWidth="1"/>
    <col min="15619" max="15621" width="11" style="655" customWidth="1"/>
    <col min="15622" max="15622" width="11.75" style="655" customWidth="1"/>
    <col min="15623" max="15624" width="11.375" style="655" customWidth="1"/>
    <col min="15625" max="15625" width="14.125" style="655" customWidth="1"/>
    <col min="15626" max="15627" width="11.375" style="655" customWidth="1"/>
    <col min="15628" max="15628" width="12.75" style="655" customWidth="1"/>
    <col min="15629" max="15629" width="13.5" style="655" customWidth="1"/>
    <col min="15630" max="15872" width="9" style="655"/>
    <col min="15873" max="15873" width="6.625" style="655" customWidth="1"/>
    <col min="15874" max="15874" width="26.75" style="655" customWidth="1"/>
    <col min="15875" max="15877" width="11" style="655" customWidth="1"/>
    <col min="15878" max="15878" width="11.75" style="655" customWidth="1"/>
    <col min="15879" max="15880" width="11.375" style="655" customWidth="1"/>
    <col min="15881" max="15881" width="14.125" style="655" customWidth="1"/>
    <col min="15882" max="15883" width="11.375" style="655" customWidth="1"/>
    <col min="15884" max="15884" width="12.75" style="655" customWidth="1"/>
    <col min="15885" max="15885" width="13.5" style="655" customWidth="1"/>
    <col min="15886" max="16128" width="9" style="655"/>
    <col min="16129" max="16129" width="6.625" style="655" customWidth="1"/>
    <col min="16130" max="16130" width="26.75" style="655" customWidth="1"/>
    <col min="16131" max="16133" width="11" style="655" customWidth="1"/>
    <col min="16134" max="16134" width="11.75" style="655" customWidth="1"/>
    <col min="16135" max="16136" width="11.375" style="655" customWidth="1"/>
    <col min="16137" max="16137" width="14.125" style="655" customWidth="1"/>
    <col min="16138" max="16139" width="11.375" style="655" customWidth="1"/>
    <col min="16140" max="16140" width="12.75" style="655" customWidth="1"/>
    <col min="16141" max="16141" width="13.5" style="655" customWidth="1"/>
    <col min="16142" max="16384" width="9" style="655"/>
  </cols>
  <sheetData>
    <row r="1" spans="1:15">
      <c r="A1" s="654" t="s">
        <v>3027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</row>
    <row r="2" spans="1:15">
      <c r="A2" s="654" t="s">
        <v>2003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>
      <c r="A3" s="656" t="s">
        <v>2004</v>
      </c>
      <c r="B3" s="656" t="s">
        <v>5</v>
      </c>
      <c r="C3" s="657" t="s">
        <v>2005</v>
      </c>
      <c r="D3" s="658" t="s">
        <v>2006</v>
      </c>
      <c r="E3" s="657" t="s">
        <v>2007</v>
      </c>
      <c r="F3" s="658" t="s">
        <v>8</v>
      </c>
      <c r="G3" s="656" t="s">
        <v>9</v>
      </c>
      <c r="H3" s="656" t="s">
        <v>10</v>
      </c>
      <c r="I3" s="656" t="s">
        <v>11</v>
      </c>
      <c r="J3" s="656" t="s">
        <v>12</v>
      </c>
      <c r="K3" s="656" t="s">
        <v>13</v>
      </c>
      <c r="L3" s="656"/>
      <c r="M3" s="658" t="s">
        <v>14</v>
      </c>
      <c r="N3" s="656" t="s">
        <v>15</v>
      </c>
      <c r="O3" s="656"/>
    </row>
    <row r="4" spans="1:15">
      <c r="A4" s="656"/>
      <c r="B4" s="656"/>
      <c r="C4" s="657"/>
      <c r="D4" s="659"/>
      <c r="E4" s="657"/>
      <c r="F4" s="659"/>
      <c r="G4" s="656"/>
      <c r="H4" s="656"/>
      <c r="I4" s="656"/>
      <c r="J4" s="656"/>
      <c r="K4" s="656" t="s">
        <v>6</v>
      </c>
      <c r="L4" s="656" t="s">
        <v>16</v>
      </c>
      <c r="M4" s="659"/>
      <c r="N4" s="656" t="s">
        <v>6</v>
      </c>
      <c r="O4" s="656" t="s">
        <v>16</v>
      </c>
    </row>
    <row r="5" spans="1:15">
      <c r="A5" s="656"/>
      <c r="B5" s="656"/>
      <c r="C5" s="657"/>
      <c r="D5" s="660"/>
      <c r="E5" s="657"/>
      <c r="F5" s="660"/>
      <c r="G5" s="656"/>
      <c r="H5" s="656"/>
      <c r="I5" s="656"/>
      <c r="J5" s="656"/>
      <c r="K5" s="656"/>
      <c r="L5" s="656"/>
      <c r="M5" s="660"/>
      <c r="N5" s="656"/>
      <c r="O5" s="656"/>
    </row>
    <row r="6" spans="1:15" ht="20.25" customHeight="1">
      <c r="A6" s="661"/>
      <c r="B6" s="662" t="s">
        <v>2008</v>
      </c>
      <c r="C6" s="663"/>
      <c r="D6" s="664"/>
      <c r="E6" s="663"/>
      <c r="F6" s="664"/>
      <c r="G6" s="661"/>
      <c r="H6" s="661"/>
      <c r="I6" s="661"/>
      <c r="J6" s="661"/>
      <c r="K6" s="661"/>
      <c r="L6" s="661"/>
      <c r="M6" s="664"/>
      <c r="N6" s="661"/>
      <c r="O6" s="661"/>
    </row>
    <row r="7" spans="1:15" ht="20.25" customHeight="1">
      <c r="A7" s="665">
        <v>1</v>
      </c>
      <c r="B7" s="666" t="s">
        <v>2009</v>
      </c>
      <c r="C7" s="667" t="s">
        <v>2010</v>
      </c>
      <c r="D7" s="665">
        <v>0</v>
      </c>
      <c r="E7" s="668">
        <v>20</v>
      </c>
      <c r="F7" s="669">
        <v>250</v>
      </c>
      <c r="G7" s="670">
        <v>5</v>
      </c>
      <c r="H7" s="670">
        <v>5</v>
      </c>
      <c r="I7" s="670">
        <v>5</v>
      </c>
      <c r="J7" s="670">
        <v>5</v>
      </c>
      <c r="K7" s="671">
        <f>+G7+H7+I7+J7</f>
        <v>20</v>
      </c>
      <c r="L7" s="671">
        <f>+K7*F7</f>
        <v>5000</v>
      </c>
      <c r="M7" s="672">
        <f>+L7</f>
        <v>5000</v>
      </c>
      <c r="N7" s="661"/>
      <c r="O7" s="661"/>
    </row>
    <row r="8" spans="1:15" ht="20.25" customHeight="1">
      <c r="A8" s="665">
        <v>2</v>
      </c>
      <c r="B8" s="666" t="s">
        <v>2011</v>
      </c>
      <c r="C8" s="667" t="s">
        <v>2010</v>
      </c>
      <c r="D8" s="665">
        <v>0</v>
      </c>
      <c r="E8" s="668">
        <v>1300</v>
      </c>
      <c r="F8" s="669">
        <v>185</v>
      </c>
      <c r="G8" s="670">
        <v>325</v>
      </c>
      <c r="H8" s="670">
        <v>325</v>
      </c>
      <c r="I8" s="670">
        <v>325</v>
      </c>
      <c r="J8" s="670">
        <v>325</v>
      </c>
      <c r="K8" s="671">
        <f t="shared" ref="K8:K71" si="0">+G8+H8+I8+J8</f>
        <v>1300</v>
      </c>
      <c r="L8" s="671">
        <f t="shared" ref="L8:L71" si="1">+K8*F8</f>
        <v>240500</v>
      </c>
      <c r="M8" s="672">
        <f t="shared" ref="M8:M71" si="2">+L8</f>
        <v>240500</v>
      </c>
      <c r="N8" s="661"/>
      <c r="O8" s="661"/>
    </row>
    <row r="9" spans="1:15" ht="20.25" customHeight="1">
      <c r="A9" s="665">
        <v>3</v>
      </c>
      <c r="B9" s="666" t="s">
        <v>2012</v>
      </c>
      <c r="C9" s="667" t="s">
        <v>2010</v>
      </c>
      <c r="D9" s="665">
        <v>0</v>
      </c>
      <c r="E9" s="668">
        <v>1300</v>
      </c>
      <c r="F9" s="669">
        <v>190</v>
      </c>
      <c r="G9" s="670">
        <v>325</v>
      </c>
      <c r="H9" s="670">
        <v>325</v>
      </c>
      <c r="I9" s="670">
        <v>325</v>
      </c>
      <c r="J9" s="670">
        <v>325</v>
      </c>
      <c r="K9" s="671">
        <f t="shared" si="0"/>
        <v>1300</v>
      </c>
      <c r="L9" s="671">
        <f t="shared" si="1"/>
        <v>247000</v>
      </c>
      <c r="M9" s="672">
        <f t="shared" si="2"/>
        <v>247000</v>
      </c>
      <c r="N9" s="661"/>
      <c r="O9" s="661"/>
    </row>
    <row r="10" spans="1:15" ht="20.25" customHeight="1">
      <c r="A10" s="665">
        <v>4</v>
      </c>
      <c r="B10" s="666" t="s">
        <v>2013</v>
      </c>
      <c r="C10" s="667" t="s">
        <v>2010</v>
      </c>
      <c r="D10" s="665">
        <v>0</v>
      </c>
      <c r="E10" s="668">
        <v>5</v>
      </c>
      <c r="F10" s="669">
        <v>80</v>
      </c>
      <c r="G10" s="670">
        <v>1</v>
      </c>
      <c r="H10" s="670">
        <v>1</v>
      </c>
      <c r="I10" s="670">
        <v>1</v>
      </c>
      <c r="J10" s="670">
        <v>2</v>
      </c>
      <c r="K10" s="671">
        <f t="shared" si="0"/>
        <v>5</v>
      </c>
      <c r="L10" s="671">
        <f t="shared" si="1"/>
        <v>400</v>
      </c>
      <c r="M10" s="672">
        <f t="shared" si="2"/>
        <v>400</v>
      </c>
      <c r="N10" s="661"/>
      <c r="O10" s="661"/>
    </row>
    <row r="11" spans="1:15" ht="20.25" customHeight="1">
      <c r="A11" s="665">
        <v>5</v>
      </c>
      <c r="B11" s="666" t="s">
        <v>2014</v>
      </c>
      <c r="C11" s="667" t="s">
        <v>2010</v>
      </c>
      <c r="D11" s="665">
        <v>0</v>
      </c>
      <c r="E11" s="668">
        <v>3</v>
      </c>
      <c r="F11" s="669">
        <v>300</v>
      </c>
      <c r="G11" s="670">
        <v>0</v>
      </c>
      <c r="H11" s="670">
        <v>1</v>
      </c>
      <c r="I11" s="670">
        <v>1</v>
      </c>
      <c r="J11" s="670">
        <v>1</v>
      </c>
      <c r="K11" s="671">
        <f t="shared" si="0"/>
        <v>3</v>
      </c>
      <c r="L11" s="671">
        <f t="shared" si="1"/>
        <v>900</v>
      </c>
      <c r="M11" s="672">
        <f t="shared" si="2"/>
        <v>900</v>
      </c>
      <c r="N11" s="661"/>
      <c r="O11" s="661"/>
    </row>
    <row r="12" spans="1:15" ht="20.25" customHeight="1">
      <c r="A12" s="665">
        <v>6</v>
      </c>
      <c r="B12" s="666" t="s">
        <v>2015</v>
      </c>
      <c r="C12" s="667" t="s">
        <v>2010</v>
      </c>
      <c r="D12" s="665">
        <v>0</v>
      </c>
      <c r="E12" s="673" t="s">
        <v>1270</v>
      </c>
      <c r="F12" s="674" t="s">
        <v>1270</v>
      </c>
      <c r="G12" s="670">
        <v>0</v>
      </c>
      <c r="H12" s="670">
        <v>0</v>
      </c>
      <c r="I12" s="670">
        <v>0</v>
      </c>
      <c r="J12" s="670">
        <v>0</v>
      </c>
      <c r="K12" s="671">
        <f t="shared" si="0"/>
        <v>0</v>
      </c>
      <c r="L12" s="671">
        <v>0</v>
      </c>
      <c r="M12" s="672">
        <v>0</v>
      </c>
      <c r="N12" s="661"/>
      <c r="O12" s="661"/>
    </row>
    <row r="13" spans="1:15" ht="20.25" customHeight="1">
      <c r="A13" s="665">
        <v>7</v>
      </c>
      <c r="B13" s="666" t="s">
        <v>2016</v>
      </c>
      <c r="C13" s="667" t="s">
        <v>2010</v>
      </c>
      <c r="D13" s="665">
        <v>0</v>
      </c>
      <c r="E13" s="668">
        <v>300</v>
      </c>
      <c r="F13" s="669">
        <v>70</v>
      </c>
      <c r="G13" s="670">
        <v>75</v>
      </c>
      <c r="H13" s="670">
        <v>75</v>
      </c>
      <c r="I13" s="670">
        <v>75</v>
      </c>
      <c r="J13" s="670">
        <v>75</v>
      </c>
      <c r="K13" s="671">
        <f t="shared" si="0"/>
        <v>300</v>
      </c>
      <c r="L13" s="671">
        <f t="shared" si="1"/>
        <v>21000</v>
      </c>
      <c r="M13" s="672">
        <f t="shared" si="2"/>
        <v>21000</v>
      </c>
      <c r="N13" s="661"/>
      <c r="O13" s="661"/>
    </row>
    <row r="14" spans="1:15" ht="20.25" customHeight="1">
      <c r="A14" s="665">
        <v>8</v>
      </c>
      <c r="B14" s="666" t="s">
        <v>2017</v>
      </c>
      <c r="C14" s="667" t="s">
        <v>2018</v>
      </c>
      <c r="D14" s="665">
        <v>0</v>
      </c>
      <c r="E14" s="668">
        <v>600</v>
      </c>
      <c r="F14" s="669">
        <v>90</v>
      </c>
      <c r="G14" s="670">
        <v>150</v>
      </c>
      <c r="H14" s="670">
        <v>150</v>
      </c>
      <c r="I14" s="670">
        <v>150</v>
      </c>
      <c r="J14" s="670">
        <v>150</v>
      </c>
      <c r="K14" s="671">
        <f t="shared" si="0"/>
        <v>600</v>
      </c>
      <c r="L14" s="671">
        <f t="shared" si="1"/>
        <v>54000</v>
      </c>
      <c r="M14" s="672">
        <f t="shared" si="2"/>
        <v>54000</v>
      </c>
      <c r="N14" s="661"/>
      <c r="O14" s="661"/>
    </row>
    <row r="15" spans="1:15" ht="20.25" customHeight="1">
      <c r="A15" s="665">
        <v>9</v>
      </c>
      <c r="B15" s="666" t="s">
        <v>2019</v>
      </c>
      <c r="C15" s="667" t="s">
        <v>2010</v>
      </c>
      <c r="D15" s="665">
        <v>0</v>
      </c>
      <c r="E15" s="675">
        <v>50</v>
      </c>
      <c r="F15" s="669">
        <v>180</v>
      </c>
      <c r="G15" s="670">
        <v>12</v>
      </c>
      <c r="H15" s="670">
        <v>15</v>
      </c>
      <c r="I15" s="670">
        <v>15</v>
      </c>
      <c r="J15" s="670">
        <v>18</v>
      </c>
      <c r="K15" s="671">
        <f t="shared" si="0"/>
        <v>60</v>
      </c>
      <c r="L15" s="671">
        <f t="shared" si="1"/>
        <v>10800</v>
      </c>
      <c r="M15" s="672">
        <f t="shared" si="2"/>
        <v>10800</v>
      </c>
      <c r="N15" s="661"/>
      <c r="O15" s="661"/>
    </row>
    <row r="16" spans="1:15" ht="20.25" customHeight="1">
      <c r="A16" s="665">
        <v>10</v>
      </c>
      <c r="B16" s="676" t="s">
        <v>2020</v>
      </c>
      <c r="C16" s="667" t="s">
        <v>2010</v>
      </c>
      <c r="D16" s="665">
        <v>0</v>
      </c>
      <c r="E16" s="673">
        <v>300</v>
      </c>
      <c r="F16" s="674">
        <v>75</v>
      </c>
      <c r="G16" s="670">
        <v>75</v>
      </c>
      <c r="H16" s="670">
        <v>75</v>
      </c>
      <c r="I16" s="670">
        <v>75</v>
      </c>
      <c r="J16" s="670">
        <v>75</v>
      </c>
      <c r="K16" s="671">
        <f t="shared" si="0"/>
        <v>300</v>
      </c>
      <c r="L16" s="671">
        <f t="shared" si="1"/>
        <v>22500</v>
      </c>
      <c r="M16" s="672">
        <f t="shared" si="2"/>
        <v>22500</v>
      </c>
      <c r="N16" s="661"/>
      <c r="O16" s="661"/>
    </row>
    <row r="17" spans="1:15" ht="20.25" customHeight="1">
      <c r="A17" s="665">
        <v>11</v>
      </c>
      <c r="B17" s="676" t="s">
        <v>2021</v>
      </c>
      <c r="C17" s="667" t="s">
        <v>2010</v>
      </c>
      <c r="D17" s="665">
        <v>0</v>
      </c>
      <c r="E17" s="673">
        <v>50</v>
      </c>
      <c r="F17" s="674">
        <v>550</v>
      </c>
      <c r="G17" s="670">
        <v>12</v>
      </c>
      <c r="H17" s="670">
        <v>13</v>
      </c>
      <c r="I17" s="670">
        <v>12</v>
      </c>
      <c r="J17" s="670">
        <v>13</v>
      </c>
      <c r="K17" s="671">
        <f t="shared" si="0"/>
        <v>50</v>
      </c>
      <c r="L17" s="671">
        <f t="shared" si="1"/>
        <v>27500</v>
      </c>
      <c r="M17" s="672">
        <f t="shared" si="2"/>
        <v>27500</v>
      </c>
      <c r="N17" s="661"/>
      <c r="O17" s="661"/>
    </row>
    <row r="18" spans="1:15" ht="20.25" customHeight="1">
      <c r="A18" s="665">
        <v>12</v>
      </c>
      <c r="B18" s="666" t="s">
        <v>2022</v>
      </c>
      <c r="C18" s="667" t="s">
        <v>2010</v>
      </c>
      <c r="D18" s="665">
        <v>0</v>
      </c>
      <c r="E18" s="668">
        <v>30</v>
      </c>
      <c r="F18" s="669">
        <v>85</v>
      </c>
      <c r="G18" s="670">
        <v>7</v>
      </c>
      <c r="H18" s="670">
        <v>7</v>
      </c>
      <c r="I18" s="670">
        <v>8</v>
      </c>
      <c r="J18" s="670">
        <v>8</v>
      </c>
      <c r="K18" s="671">
        <f t="shared" si="0"/>
        <v>30</v>
      </c>
      <c r="L18" s="671">
        <f t="shared" si="1"/>
        <v>2550</v>
      </c>
      <c r="M18" s="672">
        <f t="shared" si="2"/>
        <v>2550</v>
      </c>
      <c r="N18" s="661"/>
      <c r="O18" s="661"/>
    </row>
    <row r="19" spans="1:15" ht="20.25" customHeight="1">
      <c r="A19" s="665">
        <v>13</v>
      </c>
      <c r="B19" s="666" t="s">
        <v>2023</v>
      </c>
      <c r="C19" s="667" t="s">
        <v>2024</v>
      </c>
      <c r="D19" s="665">
        <v>0</v>
      </c>
      <c r="E19" s="668">
        <v>750</v>
      </c>
      <c r="F19" s="669">
        <v>90</v>
      </c>
      <c r="G19" s="670">
        <v>180</v>
      </c>
      <c r="H19" s="670">
        <v>190</v>
      </c>
      <c r="I19" s="670">
        <v>185</v>
      </c>
      <c r="J19" s="670">
        <v>195</v>
      </c>
      <c r="K19" s="671">
        <f t="shared" si="0"/>
        <v>750</v>
      </c>
      <c r="L19" s="671">
        <f t="shared" si="1"/>
        <v>67500</v>
      </c>
      <c r="M19" s="672">
        <f t="shared" si="2"/>
        <v>67500</v>
      </c>
      <c r="N19" s="661"/>
      <c r="O19" s="661"/>
    </row>
    <row r="20" spans="1:15" ht="20.25" customHeight="1">
      <c r="A20" s="665">
        <v>14</v>
      </c>
      <c r="B20" s="666" t="s">
        <v>2025</v>
      </c>
      <c r="C20" s="667" t="s">
        <v>2010</v>
      </c>
      <c r="D20" s="665">
        <v>0</v>
      </c>
      <c r="E20" s="668">
        <v>200</v>
      </c>
      <c r="F20" s="669">
        <v>60</v>
      </c>
      <c r="G20" s="670">
        <v>50</v>
      </c>
      <c r="H20" s="670">
        <v>50</v>
      </c>
      <c r="I20" s="670">
        <v>50</v>
      </c>
      <c r="J20" s="670">
        <v>50</v>
      </c>
      <c r="K20" s="671">
        <f t="shared" si="0"/>
        <v>200</v>
      </c>
      <c r="L20" s="671">
        <f t="shared" si="1"/>
        <v>12000</v>
      </c>
      <c r="M20" s="672">
        <f t="shared" si="2"/>
        <v>12000</v>
      </c>
      <c r="N20" s="661"/>
      <c r="O20" s="661"/>
    </row>
    <row r="21" spans="1:15" ht="20.25" customHeight="1">
      <c r="A21" s="665">
        <v>15</v>
      </c>
      <c r="B21" s="666" t="s">
        <v>2026</v>
      </c>
      <c r="C21" s="667" t="s">
        <v>2010</v>
      </c>
      <c r="D21" s="665">
        <v>0</v>
      </c>
      <c r="E21" s="668">
        <v>450</v>
      </c>
      <c r="F21" s="669">
        <v>75</v>
      </c>
      <c r="G21" s="670">
        <v>115</v>
      </c>
      <c r="H21" s="670">
        <v>110</v>
      </c>
      <c r="I21" s="670">
        <v>110</v>
      </c>
      <c r="J21" s="670">
        <v>115</v>
      </c>
      <c r="K21" s="671">
        <f t="shared" si="0"/>
        <v>450</v>
      </c>
      <c r="L21" s="671">
        <f t="shared" si="1"/>
        <v>33750</v>
      </c>
      <c r="M21" s="672">
        <f t="shared" si="2"/>
        <v>33750</v>
      </c>
      <c r="N21" s="661"/>
      <c r="O21" s="661"/>
    </row>
    <row r="22" spans="1:15" ht="20.25" customHeight="1">
      <c r="A22" s="665">
        <v>16</v>
      </c>
      <c r="B22" s="666" t="s">
        <v>2027</v>
      </c>
      <c r="C22" s="667" t="s">
        <v>2010</v>
      </c>
      <c r="D22" s="665">
        <v>0</v>
      </c>
      <c r="E22" s="668">
        <v>5</v>
      </c>
      <c r="F22" s="669">
        <v>280</v>
      </c>
      <c r="G22" s="670">
        <v>1</v>
      </c>
      <c r="H22" s="670">
        <v>1</v>
      </c>
      <c r="I22" s="670">
        <v>2</v>
      </c>
      <c r="J22" s="670">
        <v>1</v>
      </c>
      <c r="K22" s="671">
        <f t="shared" si="0"/>
        <v>5</v>
      </c>
      <c r="L22" s="671">
        <f t="shared" si="1"/>
        <v>1400</v>
      </c>
      <c r="M22" s="672">
        <f t="shared" si="2"/>
        <v>1400</v>
      </c>
      <c r="N22" s="661"/>
      <c r="O22" s="661"/>
    </row>
    <row r="23" spans="1:15" ht="20.25" customHeight="1">
      <c r="A23" s="665">
        <v>17</v>
      </c>
      <c r="B23" s="666" t="s">
        <v>2028</v>
      </c>
      <c r="C23" s="667" t="s">
        <v>2029</v>
      </c>
      <c r="D23" s="665">
        <v>0</v>
      </c>
      <c r="E23" s="668">
        <v>250</v>
      </c>
      <c r="F23" s="669">
        <v>8</v>
      </c>
      <c r="G23" s="670">
        <v>60</v>
      </c>
      <c r="H23" s="670">
        <v>50</v>
      </c>
      <c r="I23" s="670">
        <v>70</v>
      </c>
      <c r="J23" s="670">
        <v>70</v>
      </c>
      <c r="K23" s="671">
        <f t="shared" si="0"/>
        <v>250</v>
      </c>
      <c r="L23" s="671">
        <f t="shared" si="1"/>
        <v>2000</v>
      </c>
      <c r="M23" s="672">
        <f t="shared" si="2"/>
        <v>2000</v>
      </c>
      <c r="N23" s="661"/>
      <c r="O23" s="661"/>
    </row>
    <row r="24" spans="1:15" ht="20.25" customHeight="1">
      <c r="A24" s="665">
        <v>18</v>
      </c>
      <c r="B24" s="666" t="s">
        <v>2030</v>
      </c>
      <c r="C24" s="667" t="s">
        <v>2010</v>
      </c>
      <c r="D24" s="665">
        <v>0</v>
      </c>
      <c r="E24" s="668">
        <v>30</v>
      </c>
      <c r="F24" s="669">
        <v>250</v>
      </c>
      <c r="G24" s="670">
        <v>7</v>
      </c>
      <c r="H24" s="670">
        <v>7</v>
      </c>
      <c r="I24" s="670">
        <v>8</v>
      </c>
      <c r="J24" s="670">
        <v>8</v>
      </c>
      <c r="K24" s="671">
        <f t="shared" si="0"/>
        <v>30</v>
      </c>
      <c r="L24" s="671">
        <f t="shared" si="1"/>
        <v>7500</v>
      </c>
      <c r="M24" s="672">
        <f t="shared" si="2"/>
        <v>7500</v>
      </c>
      <c r="N24" s="661"/>
      <c r="O24" s="661"/>
    </row>
    <row r="25" spans="1:15" ht="20.25" customHeight="1">
      <c r="A25" s="665">
        <v>19</v>
      </c>
      <c r="B25" s="666" t="s">
        <v>2031</v>
      </c>
      <c r="C25" s="667" t="s">
        <v>2010</v>
      </c>
      <c r="D25" s="665">
        <v>0</v>
      </c>
      <c r="E25" s="668">
        <v>4</v>
      </c>
      <c r="F25" s="669">
        <v>150</v>
      </c>
      <c r="G25" s="670">
        <v>1</v>
      </c>
      <c r="H25" s="670">
        <v>1</v>
      </c>
      <c r="I25" s="670">
        <v>1</v>
      </c>
      <c r="J25" s="670">
        <v>1</v>
      </c>
      <c r="K25" s="671">
        <f t="shared" si="0"/>
        <v>4</v>
      </c>
      <c r="L25" s="671">
        <f t="shared" si="1"/>
        <v>600</v>
      </c>
      <c r="M25" s="672">
        <f t="shared" si="2"/>
        <v>600</v>
      </c>
      <c r="N25" s="661"/>
      <c r="O25" s="661"/>
    </row>
    <row r="26" spans="1:15" ht="20.25" customHeight="1">
      <c r="A26" s="665">
        <v>20</v>
      </c>
      <c r="B26" s="666" t="s">
        <v>2032</v>
      </c>
      <c r="C26" s="667" t="s">
        <v>2010</v>
      </c>
      <c r="D26" s="665">
        <v>0</v>
      </c>
      <c r="E26" s="668">
        <v>20</v>
      </c>
      <c r="F26" s="669">
        <v>250</v>
      </c>
      <c r="G26" s="670">
        <v>5</v>
      </c>
      <c r="H26" s="670">
        <v>5</v>
      </c>
      <c r="I26" s="670">
        <v>5</v>
      </c>
      <c r="J26" s="670">
        <v>5</v>
      </c>
      <c r="K26" s="671">
        <f t="shared" si="0"/>
        <v>20</v>
      </c>
      <c r="L26" s="671">
        <f t="shared" si="1"/>
        <v>5000</v>
      </c>
      <c r="M26" s="672">
        <f t="shared" si="2"/>
        <v>5000</v>
      </c>
      <c r="N26" s="661"/>
      <c r="O26" s="661"/>
    </row>
    <row r="27" spans="1:15" ht="20.25" customHeight="1">
      <c r="A27" s="665">
        <v>21</v>
      </c>
      <c r="B27" s="666" t="s">
        <v>2033</v>
      </c>
      <c r="C27" s="667" t="s">
        <v>2010</v>
      </c>
      <c r="D27" s="665">
        <v>0</v>
      </c>
      <c r="E27" s="668">
        <v>100</v>
      </c>
      <c r="F27" s="669">
        <v>150</v>
      </c>
      <c r="G27" s="670">
        <v>25</v>
      </c>
      <c r="H27" s="670">
        <v>25</v>
      </c>
      <c r="I27" s="670">
        <v>25</v>
      </c>
      <c r="J27" s="670">
        <v>25</v>
      </c>
      <c r="K27" s="671">
        <f t="shared" si="0"/>
        <v>100</v>
      </c>
      <c r="L27" s="671">
        <f t="shared" si="1"/>
        <v>15000</v>
      </c>
      <c r="M27" s="672">
        <f t="shared" si="2"/>
        <v>15000</v>
      </c>
      <c r="N27" s="661"/>
      <c r="O27" s="661"/>
    </row>
    <row r="28" spans="1:15" ht="20.25" customHeight="1">
      <c r="A28" s="665">
        <v>22</v>
      </c>
      <c r="B28" s="666" t="s">
        <v>2034</v>
      </c>
      <c r="C28" s="667" t="s">
        <v>2010</v>
      </c>
      <c r="D28" s="665">
        <v>0</v>
      </c>
      <c r="E28" s="668">
        <v>10</v>
      </c>
      <c r="F28" s="669">
        <v>70</v>
      </c>
      <c r="G28" s="670">
        <v>2</v>
      </c>
      <c r="H28" s="670">
        <v>3</v>
      </c>
      <c r="I28" s="670">
        <v>2</v>
      </c>
      <c r="J28" s="670">
        <v>3</v>
      </c>
      <c r="K28" s="671">
        <f t="shared" si="0"/>
        <v>10</v>
      </c>
      <c r="L28" s="671">
        <f t="shared" si="1"/>
        <v>700</v>
      </c>
      <c r="M28" s="672">
        <f t="shared" si="2"/>
        <v>700</v>
      </c>
      <c r="N28" s="661"/>
      <c r="O28" s="661"/>
    </row>
    <row r="29" spans="1:15" ht="20.25" customHeight="1">
      <c r="A29" s="665">
        <v>23</v>
      </c>
      <c r="B29" s="666" t="s">
        <v>2035</v>
      </c>
      <c r="C29" s="667" t="s">
        <v>2010</v>
      </c>
      <c r="D29" s="665">
        <v>0</v>
      </c>
      <c r="E29" s="668">
        <v>280</v>
      </c>
      <c r="F29" s="669">
        <v>90</v>
      </c>
      <c r="G29" s="670">
        <v>70</v>
      </c>
      <c r="H29" s="670">
        <v>70</v>
      </c>
      <c r="I29" s="670">
        <v>70</v>
      </c>
      <c r="J29" s="670">
        <v>70</v>
      </c>
      <c r="K29" s="671">
        <f t="shared" si="0"/>
        <v>280</v>
      </c>
      <c r="L29" s="671">
        <f t="shared" si="1"/>
        <v>25200</v>
      </c>
      <c r="M29" s="672">
        <f t="shared" si="2"/>
        <v>25200</v>
      </c>
      <c r="N29" s="661"/>
      <c r="O29" s="661"/>
    </row>
    <row r="30" spans="1:15" ht="20.25" customHeight="1">
      <c r="A30" s="665">
        <v>24</v>
      </c>
      <c r="B30" s="666" t="s">
        <v>2036</v>
      </c>
      <c r="C30" s="667" t="s">
        <v>2037</v>
      </c>
      <c r="D30" s="665">
        <v>0</v>
      </c>
      <c r="E30" s="668">
        <v>30</v>
      </c>
      <c r="F30" s="669">
        <v>70</v>
      </c>
      <c r="G30" s="670">
        <v>7</v>
      </c>
      <c r="H30" s="670">
        <v>7</v>
      </c>
      <c r="I30" s="670">
        <v>8</v>
      </c>
      <c r="J30" s="670">
        <v>8</v>
      </c>
      <c r="K30" s="671">
        <f t="shared" si="0"/>
        <v>30</v>
      </c>
      <c r="L30" s="671">
        <f t="shared" si="1"/>
        <v>2100</v>
      </c>
      <c r="M30" s="672">
        <f t="shared" si="2"/>
        <v>2100</v>
      </c>
      <c r="N30" s="661"/>
      <c r="O30" s="661"/>
    </row>
    <row r="31" spans="1:15" ht="20.25" customHeight="1">
      <c r="A31" s="665">
        <v>25</v>
      </c>
      <c r="B31" s="666" t="s">
        <v>2038</v>
      </c>
      <c r="C31" s="667" t="s">
        <v>2010</v>
      </c>
      <c r="D31" s="665">
        <v>0</v>
      </c>
      <c r="E31" s="668">
        <v>30</v>
      </c>
      <c r="F31" s="669">
        <v>40</v>
      </c>
      <c r="G31" s="670">
        <v>7</v>
      </c>
      <c r="H31" s="670">
        <v>7</v>
      </c>
      <c r="I31" s="670">
        <v>8</v>
      </c>
      <c r="J31" s="670">
        <v>8</v>
      </c>
      <c r="K31" s="671">
        <f t="shared" si="0"/>
        <v>30</v>
      </c>
      <c r="L31" s="671">
        <f t="shared" si="1"/>
        <v>1200</v>
      </c>
      <c r="M31" s="672">
        <f t="shared" si="2"/>
        <v>1200</v>
      </c>
      <c r="N31" s="661"/>
      <c r="O31" s="661"/>
    </row>
    <row r="32" spans="1:15" ht="20.25" customHeight="1">
      <c r="A32" s="665">
        <v>26</v>
      </c>
      <c r="B32" s="666" t="s">
        <v>2039</v>
      </c>
      <c r="C32" s="667" t="s">
        <v>2010</v>
      </c>
      <c r="D32" s="665">
        <v>0</v>
      </c>
      <c r="E32" s="668">
        <v>5</v>
      </c>
      <c r="F32" s="669">
        <v>350</v>
      </c>
      <c r="G32" s="670">
        <v>1</v>
      </c>
      <c r="H32" s="670">
        <v>2</v>
      </c>
      <c r="I32" s="670">
        <v>1</v>
      </c>
      <c r="J32" s="670">
        <v>1</v>
      </c>
      <c r="K32" s="671">
        <f t="shared" si="0"/>
        <v>5</v>
      </c>
      <c r="L32" s="671">
        <f t="shared" si="1"/>
        <v>1750</v>
      </c>
      <c r="M32" s="672">
        <f t="shared" si="2"/>
        <v>1750</v>
      </c>
      <c r="N32" s="661"/>
      <c r="O32" s="661"/>
    </row>
    <row r="33" spans="1:15" ht="20.25" customHeight="1">
      <c r="A33" s="665">
        <v>27</v>
      </c>
      <c r="B33" s="666" t="s">
        <v>2040</v>
      </c>
      <c r="C33" s="667" t="s">
        <v>2010</v>
      </c>
      <c r="D33" s="665">
        <v>0</v>
      </c>
      <c r="E33" s="668">
        <v>5</v>
      </c>
      <c r="F33" s="669">
        <v>70</v>
      </c>
      <c r="G33" s="670">
        <v>1</v>
      </c>
      <c r="H33" s="670">
        <v>2</v>
      </c>
      <c r="I33" s="670">
        <v>1</v>
      </c>
      <c r="J33" s="670">
        <v>1</v>
      </c>
      <c r="K33" s="671">
        <f t="shared" si="0"/>
        <v>5</v>
      </c>
      <c r="L33" s="671">
        <f t="shared" si="1"/>
        <v>350</v>
      </c>
      <c r="M33" s="672">
        <f t="shared" si="2"/>
        <v>350</v>
      </c>
      <c r="N33" s="661"/>
      <c r="O33" s="661"/>
    </row>
    <row r="34" spans="1:15" ht="20.25" customHeight="1">
      <c r="A34" s="665">
        <v>28</v>
      </c>
      <c r="B34" s="666" t="s">
        <v>2041</v>
      </c>
      <c r="C34" s="667" t="s">
        <v>2042</v>
      </c>
      <c r="D34" s="665">
        <v>0</v>
      </c>
      <c r="E34" s="668">
        <v>1300</v>
      </c>
      <c r="F34" s="669">
        <v>130</v>
      </c>
      <c r="G34" s="670">
        <v>325</v>
      </c>
      <c r="H34" s="670">
        <v>325</v>
      </c>
      <c r="I34" s="670">
        <v>325</v>
      </c>
      <c r="J34" s="670">
        <v>325</v>
      </c>
      <c r="K34" s="671">
        <f t="shared" si="0"/>
        <v>1300</v>
      </c>
      <c r="L34" s="671">
        <f t="shared" si="1"/>
        <v>169000</v>
      </c>
      <c r="M34" s="672">
        <f t="shared" si="2"/>
        <v>169000</v>
      </c>
      <c r="N34" s="661"/>
      <c r="O34" s="661"/>
    </row>
    <row r="35" spans="1:15" ht="20.25" customHeight="1">
      <c r="A35" s="665">
        <v>29</v>
      </c>
      <c r="B35" s="666" t="s">
        <v>2043</v>
      </c>
      <c r="C35" s="667" t="s">
        <v>2042</v>
      </c>
      <c r="D35" s="665">
        <v>0</v>
      </c>
      <c r="E35" s="668">
        <v>10</v>
      </c>
      <c r="F35" s="669">
        <v>140</v>
      </c>
      <c r="G35" s="670">
        <v>2</v>
      </c>
      <c r="H35" s="670">
        <v>3</v>
      </c>
      <c r="I35" s="670">
        <v>2</v>
      </c>
      <c r="J35" s="670">
        <v>3</v>
      </c>
      <c r="K35" s="671">
        <f t="shared" si="0"/>
        <v>10</v>
      </c>
      <c r="L35" s="671">
        <f t="shared" si="1"/>
        <v>1400</v>
      </c>
      <c r="M35" s="672">
        <f t="shared" si="2"/>
        <v>1400</v>
      </c>
      <c r="N35" s="661"/>
      <c r="O35" s="661"/>
    </row>
    <row r="36" spans="1:15" ht="20.25" customHeight="1">
      <c r="A36" s="665">
        <v>30</v>
      </c>
      <c r="B36" s="666" t="s">
        <v>2044</v>
      </c>
      <c r="C36" s="667" t="s">
        <v>972</v>
      </c>
      <c r="D36" s="665">
        <v>0</v>
      </c>
      <c r="E36" s="668">
        <v>200</v>
      </c>
      <c r="F36" s="669">
        <v>30</v>
      </c>
      <c r="G36" s="670">
        <v>50</v>
      </c>
      <c r="H36" s="670">
        <v>50</v>
      </c>
      <c r="I36" s="670">
        <v>50</v>
      </c>
      <c r="J36" s="670">
        <v>50</v>
      </c>
      <c r="K36" s="671">
        <f t="shared" si="0"/>
        <v>200</v>
      </c>
      <c r="L36" s="671">
        <f t="shared" si="1"/>
        <v>6000</v>
      </c>
      <c r="M36" s="672">
        <f t="shared" si="2"/>
        <v>6000</v>
      </c>
      <c r="N36" s="661"/>
      <c r="O36" s="661"/>
    </row>
    <row r="37" spans="1:15" ht="20.25" customHeight="1">
      <c r="A37" s="665">
        <v>31</v>
      </c>
      <c r="B37" s="666" t="s">
        <v>2045</v>
      </c>
      <c r="C37" s="667" t="s">
        <v>2010</v>
      </c>
      <c r="D37" s="665">
        <v>0</v>
      </c>
      <c r="E37" s="675">
        <v>10</v>
      </c>
      <c r="F37" s="677">
        <v>35</v>
      </c>
      <c r="G37" s="670">
        <v>3</v>
      </c>
      <c r="H37" s="670">
        <v>2</v>
      </c>
      <c r="I37" s="670">
        <v>3</v>
      </c>
      <c r="J37" s="670">
        <v>2</v>
      </c>
      <c r="K37" s="671">
        <f t="shared" si="0"/>
        <v>10</v>
      </c>
      <c r="L37" s="671">
        <f t="shared" si="1"/>
        <v>350</v>
      </c>
      <c r="M37" s="672">
        <f t="shared" si="2"/>
        <v>350</v>
      </c>
      <c r="N37" s="661"/>
      <c r="O37" s="661"/>
    </row>
    <row r="38" spans="1:15" ht="20.25" customHeight="1">
      <c r="A38" s="665">
        <v>32</v>
      </c>
      <c r="B38" s="666" t="s">
        <v>2046</v>
      </c>
      <c r="C38" s="667" t="s">
        <v>2047</v>
      </c>
      <c r="D38" s="665">
        <v>0</v>
      </c>
      <c r="E38" s="668">
        <v>10</v>
      </c>
      <c r="F38" s="669">
        <v>15</v>
      </c>
      <c r="G38" s="670">
        <v>3</v>
      </c>
      <c r="H38" s="670">
        <v>2</v>
      </c>
      <c r="I38" s="670">
        <v>3</v>
      </c>
      <c r="J38" s="670">
        <v>2</v>
      </c>
      <c r="K38" s="671">
        <f t="shared" si="0"/>
        <v>10</v>
      </c>
      <c r="L38" s="671">
        <f t="shared" si="1"/>
        <v>150</v>
      </c>
      <c r="M38" s="672">
        <f t="shared" si="2"/>
        <v>150</v>
      </c>
      <c r="N38" s="661"/>
      <c r="O38" s="661"/>
    </row>
    <row r="39" spans="1:15" ht="20.25" customHeight="1">
      <c r="A39" s="665">
        <v>33</v>
      </c>
      <c r="B39" s="666" t="s">
        <v>2048</v>
      </c>
      <c r="C39" s="667" t="s">
        <v>2010</v>
      </c>
      <c r="D39" s="665">
        <v>0</v>
      </c>
      <c r="E39" s="668">
        <v>1800</v>
      </c>
      <c r="F39" s="669">
        <v>30</v>
      </c>
      <c r="G39" s="670">
        <v>450</v>
      </c>
      <c r="H39" s="670">
        <v>450</v>
      </c>
      <c r="I39" s="670">
        <v>450</v>
      </c>
      <c r="J39" s="670">
        <v>450</v>
      </c>
      <c r="K39" s="671">
        <f t="shared" si="0"/>
        <v>1800</v>
      </c>
      <c r="L39" s="671">
        <f t="shared" si="1"/>
        <v>54000</v>
      </c>
      <c r="M39" s="672">
        <f t="shared" si="2"/>
        <v>54000</v>
      </c>
      <c r="N39" s="661"/>
      <c r="O39" s="661"/>
    </row>
    <row r="40" spans="1:15" ht="20.25" customHeight="1">
      <c r="A40" s="665">
        <v>34</v>
      </c>
      <c r="B40" s="666" t="s">
        <v>2049</v>
      </c>
      <c r="C40" s="667" t="s">
        <v>2010</v>
      </c>
      <c r="D40" s="665">
        <v>0</v>
      </c>
      <c r="E40" s="668">
        <v>1500</v>
      </c>
      <c r="F40" s="669">
        <v>28</v>
      </c>
      <c r="G40" s="670">
        <v>375</v>
      </c>
      <c r="H40" s="670">
        <v>375</v>
      </c>
      <c r="I40" s="670">
        <v>375</v>
      </c>
      <c r="J40" s="670">
        <v>375</v>
      </c>
      <c r="K40" s="671">
        <f t="shared" si="0"/>
        <v>1500</v>
      </c>
      <c r="L40" s="671">
        <f t="shared" si="1"/>
        <v>42000</v>
      </c>
      <c r="M40" s="672">
        <f t="shared" si="2"/>
        <v>42000</v>
      </c>
      <c r="N40" s="661"/>
      <c r="O40" s="661"/>
    </row>
    <row r="41" spans="1:15" ht="20.25" customHeight="1">
      <c r="A41" s="665">
        <v>35</v>
      </c>
      <c r="B41" s="666" t="s">
        <v>2050</v>
      </c>
      <c r="C41" s="667" t="s">
        <v>2010</v>
      </c>
      <c r="D41" s="665">
        <v>0</v>
      </c>
      <c r="E41" s="668">
        <v>50</v>
      </c>
      <c r="F41" s="669">
        <v>25</v>
      </c>
      <c r="G41" s="670">
        <v>12</v>
      </c>
      <c r="H41" s="670">
        <v>13</v>
      </c>
      <c r="I41" s="670">
        <v>12</v>
      </c>
      <c r="J41" s="670">
        <v>13</v>
      </c>
      <c r="K41" s="671">
        <f t="shared" si="0"/>
        <v>50</v>
      </c>
      <c r="L41" s="671">
        <f t="shared" si="1"/>
        <v>1250</v>
      </c>
      <c r="M41" s="672">
        <f t="shared" si="2"/>
        <v>1250</v>
      </c>
      <c r="N41" s="661"/>
      <c r="O41" s="661"/>
    </row>
    <row r="42" spans="1:15" ht="20.25" customHeight="1">
      <c r="A42" s="665">
        <v>36</v>
      </c>
      <c r="B42" s="666" t="s">
        <v>2051</v>
      </c>
      <c r="C42" s="667" t="s">
        <v>2010</v>
      </c>
      <c r="D42" s="665">
        <v>0</v>
      </c>
      <c r="E42" s="668">
        <v>1000</v>
      </c>
      <c r="F42" s="669">
        <v>25</v>
      </c>
      <c r="G42" s="670">
        <v>250</v>
      </c>
      <c r="H42" s="670">
        <v>250</v>
      </c>
      <c r="I42" s="670">
        <v>250</v>
      </c>
      <c r="J42" s="670">
        <v>250</v>
      </c>
      <c r="K42" s="671">
        <f t="shared" si="0"/>
        <v>1000</v>
      </c>
      <c r="L42" s="671">
        <f t="shared" si="1"/>
        <v>25000</v>
      </c>
      <c r="M42" s="672">
        <f t="shared" si="2"/>
        <v>25000</v>
      </c>
      <c r="N42" s="661"/>
      <c r="O42" s="661"/>
    </row>
    <row r="43" spans="1:15" ht="20.25" customHeight="1">
      <c r="A43" s="665">
        <v>37</v>
      </c>
      <c r="B43" s="666" t="s">
        <v>2052</v>
      </c>
      <c r="C43" s="667" t="s">
        <v>2010</v>
      </c>
      <c r="D43" s="665">
        <v>0</v>
      </c>
      <c r="E43" s="675">
        <v>500</v>
      </c>
      <c r="F43" s="677">
        <v>17</v>
      </c>
      <c r="G43" s="670">
        <v>125</v>
      </c>
      <c r="H43" s="670">
        <v>125</v>
      </c>
      <c r="I43" s="670">
        <v>125</v>
      </c>
      <c r="J43" s="670">
        <v>125</v>
      </c>
      <c r="K43" s="671">
        <f t="shared" si="0"/>
        <v>500</v>
      </c>
      <c r="L43" s="671">
        <f t="shared" si="1"/>
        <v>8500</v>
      </c>
      <c r="M43" s="672">
        <f t="shared" si="2"/>
        <v>8500</v>
      </c>
      <c r="N43" s="661"/>
      <c r="O43" s="661"/>
    </row>
    <row r="44" spans="1:15" ht="20.25" customHeight="1">
      <c r="A44" s="665">
        <v>38</v>
      </c>
      <c r="B44" s="666" t="s">
        <v>2053</v>
      </c>
      <c r="C44" s="667" t="s">
        <v>2010</v>
      </c>
      <c r="D44" s="665">
        <v>0</v>
      </c>
      <c r="E44" s="668">
        <v>10</v>
      </c>
      <c r="F44" s="669">
        <v>50</v>
      </c>
      <c r="G44" s="670">
        <v>3</v>
      </c>
      <c r="H44" s="670">
        <v>2</v>
      </c>
      <c r="I44" s="670">
        <v>3</v>
      </c>
      <c r="J44" s="670">
        <v>2</v>
      </c>
      <c r="K44" s="671">
        <f t="shared" si="0"/>
        <v>10</v>
      </c>
      <c r="L44" s="671">
        <f t="shared" si="1"/>
        <v>500</v>
      </c>
      <c r="M44" s="672">
        <f t="shared" si="2"/>
        <v>500</v>
      </c>
      <c r="N44" s="661"/>
      <c r="O44" s="661"/>
    </row>
    <row r="45" spans="1:15" ht="20.25" customHeight="1">
      <c r="A45" s="665">
        <v>39</v>
      </c>
      <c r="B45" s="666" t="s">
        <v>2054</v>
      </c>
      <c r="C45" s="667" t="s">
        <v>2010</v>
      </c>
      <c r="D45" s="665">
        <v>0</v>
      </c>
      <c r="E45" s="668">
        <v>5</v>
      </c>
      <c r="F45" s="669">
        <v>25</v>
      </c>
      <c r="G45" s="670">
        <v>1</v>
      </c>
      <c r="H45" s="670">
        <v>1</v>
      </c>
      <c r="I45" s="670">
        <v>2</v>
      </c>
      <c r="J45" s="670">
        <v>1</v>
      </c>
      <c r="K45" s="671">
        <f t="shared" si="0"/>
        <v>5</v>
      </c>
      <c r="L45" s="671">
        <f t="shared" si="1"/>
        <v>125</v>
      </c>
      <c r="M45" s="672">
        <f t="shared" si="2"/>
        <v>125</v>
      </c>
      <c r="N45" s="661"/>
      <c r="O45" s="661"/>
    </row>
    <row r="46" spans="1:15" ht="20.25" customHeight="1">
      <c r="A46" s="665">
        <v>40</v>
      </c>
      <c r="B46" s="666" t="s">
        <v>2055</v>
      </c>
      <c r="C46" s="667" t="s">
        <v>2010</v>
      </c>
      <c r="D46" s="665">
        <v>0</v>
      </c>
      <c r="E46" s="668">
        <v>350</v>
      </c>
      <c r="F46" s="669">
        <v>250</v>
      </c>
      <c r="G46" s="670">
        <v>80</v>
      </c>
      <c r="H46" s="670">
        <v>90</v>
      </c>
      <c r="I46" s="670">
        <v>90</v>
      </c>
      <c r="J46" s="670">
        <v>90</v>
      </c>
      <c r="K46" s="671">
        <f t="shared" si="0"/>
        <v>350</v>
      </c>
      <c r="L46" s="671">
        <f t="shared" si="1"/>
        <v>87500</v>
      </c>
      <c r="M46" s="672">
        <f t="shared" si="2"/>
        <v>87500</v>
      </c>
      <c r="N46" s="661"/>
      <c r="O46" s="661"/>
    </row>
    <row r="47" spans="1:15" ht="20.25" customHeight="1">
      <c r="A47" s="665">
        <v>41</v>
      </c>
      <c r="B47" s="666" t="s">
        <v>2056</v>
      </c>
      <c r="C47" s="667" t="s">
        <v>2010</v>
      </c>
      <c r="D47" s="665">
        <v>0</v>
      </c>
      <c r="E47" s="668">
        <v>150</v>
      </c>
      <c r="F47" s="669">
        <v>30</v>
      </c>
      <c r="G47" s="670">
        <v>40</v>
      </c>
      <c r="H47" s="670">
        <v>35</v>
      </c>
      <c r="I47" s="670">
        <v>35</v>
      </c>
      <c r="J47" s="670">
        <v>40</v>
      </c>
      <c r="K47" s="671">
        <f t="shared" si="0"/>
        <v>150</v>
      </c>
      <c r="L47" s="671">
        <f t="shared" si="1"/>
        <v>4500</v>
      </c>
      <c r="M47" s="672">
        <f t="shared" si="2"/>
        <v>4500</v>
      </c>
      <c r="N47" s="661"/>
      <c r="O47" s="661"/>
    </row>
    <row r="48" spans="1:15" ht="20.25" customHeight="1">
      <c r="A48" s="665">
        <v>42</v>
      </c>
      <c r="B48" s="666" t="s">
        <v>2057</v>
      </c>
      <c r="C48" s="667" t="s">
        <v>2010</v>
      </c>
      <c r="D48" s="665">
        <v>0</v>
      </c>
      <c r="E48" s="668">
        <v>150</v>
      </c>
      <c r="F48" s="669">
        <v>45</v>
      </c>
      <c r="G48" s="670">
        <v>40</v>
      </c>
      <c r="H48" s="670">
        <v>35</v>
      </c>
      <c r="I48" s="670">
        <v>35</v>
      </c>
      <c r="J48" s="670">
        <v>40</v>
      </c>
      <c r="K48" s="671">
        <f t="shared" si="0"/>
        <v>150</v>
      </c>
      <c r="L48" s="671">
        <f t="shared" si="1"/>
        <v>6750</v>
      </c>
      <c r="M48" s="672">
        <f t="shared" si="2"/>
        <v>6750</v>
      </c>
      <c r="N48" s="661"/>
      <c r="O48" s="661"/>
    </row>
    <row r="49" spans="1:15" ht="20.25" customHeight="1">
      <c r="A49" s="665">
        <v>43</v>
      </c>
      <c r="B49" s="666" t="s">
        <v>2058</v>
      </c>
      <c r="C49" s="667" t="s">
        <v>2010</v>
      </c>
      <c r="D49" s="665">
        <v>0</v>
      </c>
      <c r="E49" s="668">
        <v>500</v>
      </c>
      <c r="F49" s="669">
        <v>25</v>
      </c>
      <c r="G49" s="670">
        <v>125</v>
      </c>
      <c r="H49" s="670">
        <v>125</v>
      </c>
      <c r="I49" s="670">
        <v>125</v>
      </c>
      <c r="J49" s="670">
        <v>125</v>
      </c>
      <c r="K49" s="671">
        <f t="shared" si="0"/>
        <v>500</v>
      </c>
      <c r="L49" s="671">
        <f t="shared" si="1"/>
        <v>12500</v>
      </c>
      <c r="M49" s="672">
        <f t="shared" si="2"/>
        <v>12500</v>
      </c>
      <c r="N49" s="661"/>
      <c r="O49" s="661"/>
    </row>
    <row r="50" spans="1:15" ht="20.25" customHeight="1">
      <c r="A50" s="665">
        <v>44</v>
      </c>
      <c r="B50" s="666" t="s">
        <v>2059</v>
      </c>
      <c r="C50" s="667" t="s">
        <v>2010</v>
      </c>
      <c r="D50" s="665">
        <v>0</v>
      </c>
      <c r="E50" s="668">
        <v>35</v>
      </c>
      <c r="F50" s="669">
        <v>180</v>
      </c>
      <c r="G50" s="670">
        <v>8</v>
      </c>
      <c r="H50" s="670">
        <v>9</v>
      </c>
      <c r="I50" s="670">
        <v>9</v>
      </c>
      <c r="J50" s="670">
        <v>9</v>
      </c>
      <c r="K50" s="671">
        <f t="shared" si="0"/>
        <v>35</v>
      </c>
      <c r="L50" s="671">
        <f t="shared" si="1"/>
        <v>6300</v>
      </c>
      <c r="M50" s="672">
        <f t="shared" si="2"/>
        <v>6300</v>
      </c>
      <c r="N50" s="661"/>
      <c r="O50" s="661"/>
    </row>
    <row r="51" spans="1:15" ht="20.25" customHeight="1">
      <c r="A51" s="665">
        <v>45</v>
      </c>
      <c r="B51" s="666" t="s">
        <v>2060</v>
      </c>
      <c r="C51" s="667" t="s">
        <v>2010</v>
      </c>
      <c r="D51" s="665">
        <v>0</v>
      </c>
      <c r="E51" s="668">
        <v>150</v>
      </c>
      <c r="F51" s="669">
        <v>35</v>
      </c>
      <c r="G51" s="670">
        <v>35</v>
      </c>
      <c r="H51" s="670">
        <v>40</v>
      </c>
      <c r="I51" s="670">
        <v>35</v>
      </c>
      <c r="J51" s="670">
        <v>40</v>
      </c>
      <c r="K51" s="671">
        <f t="shared" si="0"/>
        <v>150</v>
      </c>
      <c r="L51" s="671">
        <f t="shared" si="1"/>
        <v>5250</v>
      </c>
      <c r="M51" s="672">
        <f t="shared" si="2"/>
        <v>5250</v>
      </c>
      <c r="N51" s="661"/>
      <c r="O51" s="661"/>
    </row>
    <row r="52" spans="1:15" ht="20.25" customHeight="1">
      <c r="A52" s="665">
        <v>46</v>
      </c>
      <c r="B52" s="666" t="s">
        <v>2061</v>
      </c>
      <c r="C52" s="667" t="s">
        <v>2010</v>
      </c>
      <c r="D52" s="665">
        <v>0</v>
      </c>
      <c r="E52" s="668">
        <v>1000</v>
      </c>
      <c r="F52" s="669">
        <v>25</v>
      </c>
      <c r="G52" s="670">
        <v>250</v>
      </c>
      <c r="H52" s="670">
        <v>250</v>
      </c>
      <c r="I52" s="670">
        <v>250</v>
      </c>
      <c r="J52" s="670">
        <v>250</v>
      </c>
      <c r="K52" s="671">
        <f t="shared" si="0"/>
        <v>1000</v>
      </c>
      <c r="L52" s="671">
        <f t="shared" si="1"/>
        <v>25000</v>
      </c>
      <c r="M52" s="672">
        <f t="shared" si="2"/>
        <v>25000</v>
      </c>
      <c r="N52" s="661"/>
      <c r="O52" s="661"/>
    </row>
    <row r="53" spans="1:15" ht="20.25" customHeight="1">
      <c r="A53" s="665">
        <v>47</v>
      </c>
      <c r="B53" s="666" t="s">
        <v>2062</v>
      </c>
      <c r="C53" s="667" t="s">
        <v>2010</v>
      </c>
      <c r="D53" s="665">
        <v>0</v>
      </c>
      <c r="E53" s="668">
        <v>120</v>
      </c>
      <c r="F53" s="669">
        <v>140</v>
      </c>
      <c r="G53" s="670">
        <v>30</v>
      </c>
      <c r="H53" s="670">
        <v>30</v>
      </c>
      <c r="I53" s="670">
        <v>30</v>
      </c>
      <c r="J53" s="670">
        <v>30</v>
      </c>
      <c r="K53" s="671">
        <f t="shared" si="0"/>
        <v>120</v>
      </c>
      <c r="L53" s="671">
        <f t="shared" si="1"/>
        <v>16800</v>
      </c>
      <c r="M53" s="672">
        <f t="shared" si="2"/>
        <v>16800</v>
      </c>
      <c r="N53" s="661"/>
      <c r="O53" s="661"/>
    </row>
    <row r="54" spans="1:15" ht="20.25" customHeight="1">
      <c r="A54" s="665">
        <v>48</v>
      </c>
      <c r="B54" s="666" t="s">
        <v>2063</v>
      </c>
      <c r="C54" s="667" t="s">
        <v>2010</v>
      </c>
      <c r="D54" s="665">
        <v>0</v>
      </c>
      <c r="E54" s="668">
        <v>140</v>
      </c>
      <c r="F54" s="669">
        <v>150</v>
      </c>
      <c r="G54" s="670">
        <v>35</v>
      </c>
      <c r="H54" s="670">
        <v>35</v>
      </c>
      <c r="I54" s="670">
        <v>35</v>
      </c>
      <c r="J54" s="670">
        <v>35</v>
      </c>
      <c r="K54" s="671">
        <f t="shared" si="0"/>
        <v>140</v>
      </c>
      <c r="L54" s="671">
        <f t="shared" si="1"/>
        <v>21000</v>
      </c>
      <c r="M54" s="672">
        <f t="shared" si="2"/>
        <v>21000</v>
      </c>
      <c r="N54" s="661"/>
      <c r="O54" s="661"/>
    </row>
    <row r="55" spans="1:15" ht="20.25" customHeight="1">
      <c r="A55" s="665">
        <v>49</v>
      </c>
      <c r="B55" s="666" t="s">
        <v>2064</v>
      </c>
      <c r="C55" s="667" t="s">
        <v>2010</v>
      </c>
      <c r="D55" s="665">
        <v>0</v>
      </c>
      <c r="E55" s="668">
        <v>10</v>
      </c>
      <c r="F55" s="669">
        <v>30</v>
      </c>
      <c r="G55" s="670">
        <v>2</v>
      </c>
      <c r="H55" s="670">
        <v>4</v>
      </c>
      <c r="I55" s="670">
        <v>2</v>
      </c>
      <c r="J55" s="670">
        <v>2</v>
      </c>
      <c r="K55" s="671">
        <f t="shared" si="0"/>
        <v>10</v>
      </c>
      <c r="L55" s="671">
        <f t="shared" si="1"/>
        <v>300</v>
      </c>
      <c r="M55" s="672">
        <f t="shared" si="2"/>
        <v>300</v>
      </c>
      <c r="N55" s="661"/>
      <c r="O55" s="661"/>
    </row>
    <row r="56" spans="1:15" ht="20.25" customHeight="1">
      <c r="A56" s="665">
        <v>50</v>
      </c>
      <c r="B56" s="666" t="s">
        <v>2065</v>
      </c>
      <c r="C56" s="667" t="s">
        <v>2010</v>
      </c>
      <c r="D56" s="665">
        <v>0</v>
      </c>
      <c r="E56" s="675">
        <v>80</v>
      </c>
      <c r="F56" s="677">
        <v>35</v>
      </c>
      <c r="G56" s="670">
        <v>20</v>
      </c>
      <c r="H56" s="670">
        <v>20</v>
      </c>
      <c r="I56" s="670">
        <v>20</v>
      </c>
      <c r="J56" s="670">
        <v>20</v>
      </c>
      <c r="K56" s="671">
        <f t="shared" si="0"/>
        <v>80</v>
      </c>
      <c r="L56" s="671">
        <f t="shared" si="1"/>
        <v>2800</v>
      </c>
      <c r="M56" s="672">
        <f t="shared" si="2"/>
        <v>2800</v>
      </c>
      <c r="N56" s="661"/>
      <c r="O56" s="661"/>
    </row>
    <row r="57" spans="1:15" ht="20.25" customHeight="1">
      <c r="A57" s="665">
        <v>51</v>
      </c>
      <c r="B57" s="666" t="s">
        <v>2066</v>
      </c>
      <c r="C57" s="667" t="s">
        <v>2010</v>
      </c>
      <c r="D57" s="665">
        <v>0</v>
      </c>
      <c r="E57" s="668">
        <v>360</v>
      </c>
      <c r="F57" s="669">
        <v>34</v>
      </c>
      <c r="G57" s="670">
        <v>90</v>
      </c>
      <c r="H57" s="670">
        <v>90</v>
      </c>
      <c r="I57" s="670">
        <v>90</v>
      </c>
      <c r="J57" s="670">
        <v>90</v>
      </c>
      <c r="K57" s="671">
        <f t="shared" si="0"/>
        <v>360</v>
      </c>
      <c r="L57" s="671">
        <f t="shared" si="1"/>
        <v>12240</v>
      </c>
      <c r="M57" s="672">
        <f t="shared" si="2"/>
        <v>12240</v>
      </c>
      <c r="N57" s="661"/>
      <c r="O57" s="661"/>
    </row>
    <row r="58" spans="1:15" ht="20.25" customHeight="1">
      <c r="A58" s="665">
        <v>52</v>
      </c>
      <c r="B58" s="666" t="s">
        <v>2067</v>
      </c>
      <c r="C58" s="667" t="s">
        <v>2010</v>
      </c>
      <c r="D58" s="665">
        <v>0</v>
      </c>
      <c r="E58" s="668">
        <v>100</v>
      </c>
      <c r="F58" s="669">
        <v>30</v>
      </c>
      <c r="G58" s="670">
        <v>25</v>
      </c>
      <c r="H58" s="670">
        <v>25</v>
      </c>
      <c r="I58" s="670">
        <v>25</v>
      </c>
      <c r="J58" s="670">
        <v>25</v>
      </c>
      <c r="K58" s="671">
        <f t="shared" si="0"/>
        <v>100</v>
      </c>
      <c r="L58" s="671">
        <f t="shared" si="1"/>
        <v>3000</v>
      </c>
      <c r="M58" s="672">
        <f t="shared" si="2"/>
        <v>3000</v>
      </c>
      <c r="N58" s="661"/>
      <c r="O58" s="661"/>
    </row>
    <row r="59" spans="1:15" ht="20.25" customHeight="1">
      <c r="A59" s="665">
        <v>53</v>
      </c>
      <c r="B59" s="666" t="s">
        <v>2068</v>
      </c>
      <c r="C59" s="667" t="s">
        <v>2010</v>
      </c>
      <c r="D59" s="665">
        <v>0</v>
      </c>
      <c r="E59" s="668">
        <v>40</v>
      </c>
      <c r="F59" s="669">
        <v>50</v>
      </c>
      <c r="G59" s="670">
        <v>10</v>
      </c>
      <c r="H59" s="670">
        <v>10</v>
      </c>
      <c r="I59" s="670">
        <v>10</v>
      </c>
      <c r="J59" s="670">
        <v>10</v>
      </c>
      <c r="K59" s="671">
        <f t="shared" si="0"/>
        <v>40</v>
      </c>
      <c r="L59" s="671">
        <f t="shared" si="1"/>
        <v>2000</v>
      </c>
      <c r="M59" s="672">
        <f t="shared" si="2"/>
        <v>2000</v>
      </c>
      <c r="N59" s="661"/>
      <c r="O59" s="661"/>
    </row>
    <row r="60" spans="1:15" ht="20.25" customHeight="1">
      <c r="A60" s="665">
        <v>54</v>
      </c>
      <c r="B60" s="666" t="s">
        <v>2069</v>
      </c>
      <c r="C60" s="667" t="s">
        <v>2010</v>
      </c>
      <c r="D60" s="665">
        <v>0</v>
      </c>
      <c r="E60" s="668">
        <v>520</v>
      </c>
      <c r="F60" s="669">
        <v>25</v>
      </c>
      <c r="G60" s="670">
        <v>130</v>
      </c>
      <c r="H60" s="670">
        <v>130</v>
      </c>
      <c r="I60" s="670">
        <v>130</v>
      </c>
      <c r="J60" s="670">
        <v>130</v>
      </c>
      <c r="K60" s="671">
        <f t="shared" si="0"/>
        <v>520</v>
      </c>
      <c r="L60" s="671">
        <f t="shared" si="1"/>
        <v>13000</v>
      </c>
      <c r="M60" s="672">
        <f t="shared" si="2"/>
        <v>13000</v>
      </c>
      <c r="N60" s="661"/>
      <c r="O60" s="661"/>
    </row>
    <row r="61" spans="1:15" ht="20.25" customHeight="1">
      <c r="A61" s="665">
        <v>55</v>
      </c>
      <c r="B61" s="666" t="s">
        <v>2070</v>
      </c>
      <c r="C61" s="667" t="s">
        <v>2010</v>
      </c>
      <c r="D61" s="665">
        <v>0</v>
      </c>
      <c r="E61" s="668">
        <v>80</v>
      </c>
      <c r="F61" s="669">
        <v>90</v>
      </c>
      <c r="G61" s="670">
        <v>20</v>
      </c>
      <c r="H61" s="670">
        <v>20</v>
      </c>
      <c r="I61" s="670">
        <v>20</v>
      </c>
      <c r="J61" s="670">
        <v>20</v>
      </c>
      <c r="K61" s="671">
        <f t="shared" si="0"/>
        <v>80</v>
      </c>
      <c r="L61" s="671">
        <f t="shared" si="1"/>
        <v>7200</v>
      </c>
      <c r="M61" s="672">
        <f t="shared" si="2"/>
        <v>7200</v>
      </c>
      <c r="N61" s="661"/>
      <c r="O61" s="661"/>
    </row>
    <row r="62" spans="1:15" ht="20.25" customHeight="1">
      <c r="A62" s="665">
        <v>56</v>
      </c>
      <c r="B62" s="666" t="s">
        <v>2071</v>
      </c>
      <c r="C62" s="667" t="s">
        <v>2010</v>
      </c>
      <c r="D62" s="665">
        <v>0</v>
      </c>
      <c r="E62" s="668">
        <v>30</v>
      </c>
      <c r="F62" s="669">
        <v>90</v>
      </c>
      <c r="G62" s="670">
        <v>7</v>
      </c>
      <c r="H62" s="670">
        <v>7</v>
      </c>
      <c r="I62" s="670">
        <v>8</v>
      </c>
      <c r="J62" s="670">
        <v>8</v>
      </c>
      <c r="K62" s="671">
        <f t="shared" si="0"/>
        <v>30</v>
      </c>
      <c r="L62" s="671">
        <f t="shared" si="1"/>
        <v>2700</v>
      </c>
      <c r="M62" s="672">
        <f t="shared" si="2"/>
        <v>2700</v>
      </c>
      <c r="N62" s="661"/>
      <c r="O62" s="661"/>
    </row>
    <row r="63" spans="1:15" ht="20.25" customHeight="1">
      <c r="A63" s="665">
        <v>57</v>
      </c>
      <c r="B63" s="666" t="s">
        <v>2072</v>
      </c>
      <c r="C63" s="667" t="s">
        <v>2010</v>
      </c>
      <c r="D63" s="665">
        <v>0</v>
      </c>
      <c r="E63" s="668">
        <v>20</v>
      </c>
      <c r="F63" s="669">
        <v>30</v>
      </c>
      <c r="G63" s="670">
        <v>5</v>
      </c>
      <c r="H63" s="670">
        <v>5</v>
      </c>
      <c r="I63" s="670">
        <v>5</v>
      </c>
      <c r="J63" s="670">
        <v>5</v>
      </c>
      <c r="K63" s="671">
        <f t="shared" si="0"/>
        <v>20</v>
      </c>
      <c r="L63" s="671">
        <f t="shared" si="1"/>
        <v>600</v>
      </c>
      <c r="M63" s="672">
        <f t="shared" si="2"/>
        <v>600</v>
      </c>
      <c r="N63" s="661"/>
      <c r="O63" s="661"/>
    </row>
    <row r="64" spans="1:15" ht="20.25" customHeight="1">
      <c r="A64" s="665">
        <v>58</v>
      </c>
      <c r="B64" s="666" t="s">
        <v>2073</v>
      </c>
      <c r="C64" s="667" t="s">
        <v>2010</v>
      </c>
      <c r="D64" s="665">
        <v>0</v>
      </c>
      <c r="E64" s="668">
        <v>1000</v>
      </c>
      <c r="F64" s="669">
        <v>25</v>
      </c>
      <c r="G64" s="670">
        <v>250</v>
      </c>
      <c r="H64" s="670">
        <v>250</v>
      </c>
      <c r="I64" s="670">
        <v>250</v>
      </c>
      <c r="J64" s="670">
        <v>250</v>
      </c>
      <c r="K64" s="671">
        <f t="shared" si="0"/>
        <v>1000</v>
      </c>
      <c r="L64" s="671">
        <f t="shared" si="1"/>
        <v>25000</v>
      </c>
      <c r="M64" s="672">
        <f t="shared" si="2"/>
        <v>25000</v>
      </c>
      <c r="N64" s="661"/>
      <c r="O64" s="661"/>
    </row>
    <row r="65" spans="1:15" ht="20.25" customHeight="1">
      <c r="A65" s="665">
        <v>59</v>
      </c>
      <c r="B65" s="666" t="s">
        <v>2074</v>
      </c>
      <c r="C65" s="667" t="s">
        <v>2010</v>
      </c>
      <c r="D65" s="665">
        <v>0</v>
      </c>
      <c r="E65" s="668">
        <v>1000</v>
      </c>
      <c r="F65" s="669">
        <v>25</v>
      </c>
      <c r="G65" s="670">
        <v>250</v>
      </c>
      <c r="H65" s="670">
        <v>250</v>
      </c>
      <c r="I65" s="670">
        <v>250</v>
      </c>
      <c r="J65" s="670">
        <v>250</v>
      </c>
      <c r="K65" s="671">
        <f t="shared" si="0"/>
        <v>1000</v>
      </c>
      <c r="L65" s="671">
        <f t="shared" si="1"/>
        <v>25000</v>
      </c>
      <c r="M65" s="672">
        <f t="shared" si="2"/>
        <v>25000</v>
      </c>
      <c r="N65" s="661"/>
      <c r="O65" s="661"/>
    </row>
    <row r="66" spans="1:15" ht="20.25" customHeight="1">
      <c r="A66" s="665">
        <v>60</v>
      </c>
      <c r="B66" s="666" t="s">
        <v>2075</v>
      </c>
      <c r="C66" s="667" t="s">
        <v>2010</v>
      </c>
      <c r="D66" s="665">
        <v>0</v>
      </c>
      <c r="E66" s="668">
        <v>650</v>
      </c>
      <c r="F66" s="669">
        <v>25</v>
      </c>
      <c r="G66" s="670">
        <v>160</v>
      </c>
      <c r="H66" s="670">
        <v>160</v>
      </c>
      <c r="I66" s="670">
        <v>165</v>
      </c>
      <c r="J66" s="670">
        <v>165</v>
      </c>
      <c r="K66" s="671">
        <f t="shared" si="0"/>
        <v>650</v>
      </c>
      <c r="L66" s="671">
        <f t="shared" si="1"/>
        <v>16250</v>
      </c>
      <c r="M66" s="672">
        <f t="shared" si="2"/>
        <v>16250</v>
      </c>
      <c r="N66" s="661"/>
      <c r="O66" s="661"/>
    </row>
    <row r="67" spans="1:15" ht="20.25" customHeight="1">
      <c r="A67" s="665">
        <v>61</v>
      </c>
      <c r="B67" s="666" t="s">
        <v>2076</v>
      </c>
      <c r="C67" s="667" t="s">
        <v>2010</v>
      </c>
      <c r="D67" s="665">
        <v>0</v>
      </c>
      <c r="E67" s="668">
        <v>750</v>
      </c>
      <c r="F67" s="669">
        <v>40</v>
      </c>
      <c r="G67" s="670">
        <v>185</v>
      </c>
      <c r="H67" s="670">
        <v>190</v>
      </c>
      <c r="I67" s="670">
        <v>185</v>
      </c>
      <c r="J67" s="670">
        <v>195</v>
      </c>
      <c r="K67" s="671">
        <f t="shared" si="0"/>
        <v>755</v>
      </c>
      <c r="L67" s="671">
        <f t="shared" si="1"/>
        <v>30200</v>
      </c>
      <c r="M67" s="672">
        <f t="shared" si="2"/>
        <v>30200</v>
      </c>
      <c r="N67" s="661"/>
      <c r="O67" s="661"/>
    </row>
    <row r="68" spans="1:15" ht="20.25" customHeight="1">
      <c r="A68" s="665">
        <v>62</v>
      </c>
      <c r="B68" s="666" t="s">
        <v>2077</v>
      </c>
      <c r="C68" s="667" t="s">
        <v>2010</v>
      </c>
      <c r="D68" s="665">
        <v>0</v>
      </c>
      <c r="E68" s="668">
        <v>80</v>
      </c>
      <c r="F68" s="669">
        <v>160</v>
      </c>
      <c r="G68" s="670">
        <v>20</v>
      </c>
      <c r="H68" s="670">
        <v>20</v>
      </c>
      <c r="I68" s="670">
        <v>20</v>
      </c>
      <c r="J68" s="670">
        <v>20</v>
      </c>
      <c r="K68" s="671">
        <f t="shared" si="0"/>
        <v>80</v>
      </c>
      <c r="L68" s="671">
        <f t="shared" si="1"/>
        <v>12800</v>
      </c>
      <c r="M68" s="672">
        <f t="shared" si="2"/>
        <v>12800</v>
      </c>
      <c r="N68" s="661"/>
      <c r="O68" s="661"/>
    </row>
    <row r="69" spans="1:15" ht="20.25" customHeight="1">
      <c r="A69" s="665">
        <v>63</v>
      </c>
      <c r="B69" s="666" t="s">
        <v>2078</v>
      </c>
      <c r="C69" s="667" t="s">
        <v>2010</v>
      </c>
      <c r="D69" s="665">
        <v>0</v>
      </c>
      <c r="E69" s="668">
        <v>20</v>
      </c>
      <c r="F69" s="669">
        <v>30</v>
      </c>
      <c r="G69" s="670">
        <v>5</v>
      </c>
      <c r="H69" s="670">
        <v>5</v>
      </c>
      <c r="I69" s="670">
        <v>5</v>
      </c>
      <c r="J69" s="670">
        <v>5</v>
      </c>
      <c r="K69" s="671">
        <f t="shared" si="0"/>
        <v>20</v>
      </c>
      <c r="L69" s="671">
        <f t="shared" si="1"/>
        <v>600</v>
      </c>
      <c r="M69" s="672">
        <f t="shared" si="2"/>
        <v>600</v>
      </c>
      <c r="N69" s="661"/>
      <c r="O69" s="661"/>
    </row>
    <row r="70" spans="1:15" ht="20.25" customHeight="1">
      <c r="A70" s="665">
        <v>64</v>
      </c>
      <c r="B70" s="666" t="s">
        <v>2079</v>
      </c>
      <c r="C70" s="667" t="s">
        <v>2010</v>
      </c>
      <c r="D70" s="665">
        <v>0</v>
      </c>
      <c r="E70" s="668">
        <v>150</v>
      </c>
      <c r="F70" s="669">
        <v>150</v>
      </c>
      <c r="G70" s="670">
        <v>35</v>
      </c>
      <c r="H70" s="670">
        <v>40</v>
      </c>
      <c r="I70" s="670">
        <v>40</v>
      </c>
      <c r="J70" s="670">
        <v>35</v>
      </c>
      <c r="K70" s="671">
        <f t="shared" si="0"/>
        <v>150</v>
      </c>
      <c r="L70" s="671">
        <f t="shared" si="1"/>
        <v>22500</v>
      </c>
      <c r="M70" s="672">
        <f t="shared" si="2"/>
        <v>22500</v>
      </c>
      <c r="N70" s="661"/>
      <c r="O70" s="661"/>
    </row>
    <row r="71" spans="1:15" ht="20.25" customHeight="1">
      <c r="A71" s="665">
        <v>65</v>
      </c>
      <c r="B71" s="678" t="s">
        <v>2080</v>
      </c>
      <c r="C71" s="679" t="s">
        <v>2010</v>
      </c>
      <c r="D71" s="665">
        <v>0</v>
      </c>
      <c r="E71" s="668">
        <v>50</v>
      </c>
      <c r="F71" s="669">
        <v>65</v>
      </c>
      <c r="G71" s="670">
        <v>10</v>
      </c>
      <c r="H71" s="670">
        <v>15</v>
      </c>
      <c r="I71" s="670">
        <v>10</v>
      </c>
      <c r="J71" s="670">
        <v>15</v>
      </c>
      <c r="K71" s="671">
        <f t="shared" si="0"/>
        <v>50</v>
      </c>
      <c r="L71" s="671">
        <f t="shared" si="1"/>
        <v>3250</v>
      </c>
      <c r="M71" s="672">
        <f t="shared" si="2"/>
        <v>3250</v>
      </c>
      <c r="N71" s="661"/>
      <c r="O71" s="661"/>
    </row>
    <row r="72" spans="1:15" ht="20.25" customHeight="1">
      <c r="A72" s="665">
        <v>66</v>
      </c>
      <c r="B72" s="666" t="s">
        <v>2081</v>
      </c>
      <c r="C72" s="667" t="s">
        <v>2010</v>
      </c>
      <c r="D72" s="665">
        <v>0</v>
      </c>
      <c r="E72" s="668">
        <v>180</v>
      </c>
      <c r="F72" s="669">
        <v>30</v>
      </c>
      <c r="G72" s="670">
        <v>45</v>
      </c>
      <c r="H72" s="670">
        <v>45</v>
      </c>
      <c r="I72" s="670">
        <v>45</v>
      </c>
      <c r="J72" s="670">
        <v>45</v>
      </c>
      <c r="K72" s="671">
        <f t="shared" ref="K72:K119" si="3">+G72+H72+I72+J72</f>
        <v>180</v>
      </c>
      <c r="L72" s="671">
        <f t="shared" ref="L72:L119" si="4">+K72*F72</f>
        <v>5400</v>
      </c>
      <c r="M72" s="672">
        <f t="shared" ref="M72:M120" si="5">+L72</f>
        <v>5400</v>
      </c>
      <c r="N72" s="661"/>
      <c r="O72" s="661"/>
    </row>
    <row r="73" spans="1:15" ht="20.25" customHeight="1">
      <c r="A73" s="665">
        <v>67</v>
      </c>
      <c r="B73" s="666" t="s">
        <v>2082</v>
      </c>
      <c r="C73" s="667" t="s">
        <v>2010</v>
      </c>
      <c r="D73" s="665">
        <v>0</v>
      </c>
      <c r="E73" s="668">
        <v>20</v>
      </c>
      <c r="F73" s="669">
        <v>65</v>
      </c>
      <c r="G73" s="670">
        <v>5</v>
      </c>
      <c r="H73" s="670">
        <v>5</v>
      </c>
      <c r="I73" s="670">
        <v>5</v>
      </c>
      <c r="J73" s="670">
        <v>5</v>
      </c>
      <c r="K73" s="671">
        <f t="shared" si="3"/>
        <v>20</v>
      </c>
      <c r="L73" s="671">
        <f t="shared" si="4"/>
        <v>1300</v>
      </c>
      <c r="M73" s="672">
        <f t="shared" si="5"/>
        <v>1300</v>
      </c>
      <c r="N73" s="661"/>
      <c r="O73" s="661"/>
    </row>
    <row r="74" spans="1:15" ht="20.25" customHeight="1">
      <c r="A74" s="665">
        <v>68</v>
      </c>
      <c r="B74" s="666" t="s">
        <v>2083</v>
      </c>
      <c r="C74" s="667" t="s">
        <v>2010</v>
      </c>
      <c r="D74" s="665">
        <v>0</v>
      </c>
      <c r="E74" s="668">
        <v>180</v>
      </c>
      <c r="F74" s="669">
        <v>50</v>
      </c>
      <c r="G74" s="670">
        <v>45</v>
      </c>
      <c r="H74" s="670">
        <v>45</v>
      </c>
      <c r="I74" s="670">
        <v>45</v>
      </c>
      <c r="J74" s="670">
        <v>45</v>
      </c>
      <c r="K74" s="671">
        <f t="shared" si="3"/>
        <v>180</v>
      </c>
      <c r="L74" s="671">
        <f t="shared" si="4"/>
        <v>9000</v>
      </c>
      <c r="M74" s="672">
        <f t="shared" si="5"/>
        <v>9000</v>
      </c>
      <c r="N74" s="661"/>
      <c r="O74" s="661"/>
    </row>
    <row r="75" spans="1:15" ht="20.25" customHeight="1">
      <c r="A75" s="665">
        <v>69</v>
      </c>
      <c r="B75" s="666" t="s">
        <v>2084</v>
      </c>
      <c r="C75" s="667" t="s">
        <v>2010</v>
      </c>
      <c r="D75" s="665">
        <v>0</v>
      </c>
      <c r="E75" s="668">
        <v>300</v>
      </c>
      <c r="F75" s="669">
        <v>35</v>
      </c>
      <c r="G75" s="670">
        <v>75</v>
      </c>
      <c r="H75" s="670">
        <v>75</v>
      </c>
      <c r="I75" s="670">
        <v>75</v>
      </c>
      <c r="J75" s="670">
        <v>75</v>
      </c>
      <c r="K75" s="671">
        <f t="shared" si="3"/>
        <v>300</v>
      </c>
      <c r="L75" s="671">
        <f t="shared" si="4"/>
        <v>10500</v>
      </c>
      <c r="M75" s="672">
        <f t="shared" si="5"/>
        <v>10500</v>
      </c>
      <c r="N75" s="661"/>
      <c r="O75" s="661"/>
    </row>
    <row r="76" spans="1:15" ht="20.25" customHeight="1">
      <c r="A76" s="665">
        <v>70</v>
      </c>
      <c r="B76" s="676" t="s">
        <v>2085</v>
      </c>
      <c r="C76" s="667" t="s">
        <v>2010</v>
      </c>
      <c r="D76" s="665">
        <v>0</v>
      </c>
      <c r="E76" s="668">
        <v>50</v>
      </c>
      <c r="F76" s="669">
        <v>100</v>
      </c>
      <c r="G76" s="670">
        <v>10</v>
      </c>
      <c r="H76" s="670">
        <v>15</v>
      </c>
      <c r="I76" s="670">
        <v>10</v>
      </c>
      <c r="J76" s="670">
        <v>15</v>
      </c>
      <c r="K76" s="671">
        <f t="shared" si="3"/>
        <v>50</v>
      </c>
      <c r="L76" s="671">
        <f t="shared" si="4"/>
        <v>5000</v>
      </c>
      <c r="M76" s="672">
        <f t="shared" si="5"/>
        <v>5000</v>
      </c>
      <c r="N76" s="661"/>
      <c r="O76" s="661"/>
    </row>
    <row r="77" spans="1:15" ht="20.25" customHeight="1">
      <c r="A77" s="665">
        <v>71</v>
      </c>
      <c r="B77" s="666" t="s">
        <v>2086</v>
      </c>
      <c r="C77" s="667" t="s">
        <v>2010</v>
      </c>
      <c r="D77" s="665">
        <v>0</v>
      </c>
      <c r="E77" s="668">
        <v>100</v>
      </c>
      <c r="F77" s="669">
        <v>50</v>
      </c>
      <c r="G77" s="670">
        <v>25</v>
      </c>
      <c r="H77" s="670">
        <v>25</v>
      </c>
      <c r="I77" s="670">
        <v>25</v>
      </c>
      <c r="J77" s="670">
        <v>25</v>
      </c>
      <c r="K77" s="671">
        <f t="shared" si="3"/>
        <v>100</v>
      </c>
      <c r="L77" s="671">
        <f t="shared" si="4"/>
        <v>5000</v>
      </c>
      <c r="M77" s="672">
        <f t="shared" si="5"/>
        <v>5000</v>
      </c>
      <c r="N77" s="661"/>
      <c r="O77" s="661"/>
    </row>
    <row r="78" spans="1:15" ht="20.25" customHeight="1">
      <c r="A78" s="665">
        <v>72</v>
      </c>
      <c r="B78" s="666" t="s">
        <v>2087</v>
      </c>
      <c r="C78" s="667" t="s">
        <v>2010</v>
      </c>
      <c r="D78" s="665">
        <v>0</v>
      </c>
      <c r="E78" s="668">
        <v>150</v>
      </c>
      <c r="F78" s="669">
        <v>65</v>
      </c>
      <c r="G78" s="670">
        <v>35</v>
      </c>
      <c r="H78" s="670">
        <v>40</v>
      </c>
      <c r="I78" s="670">
        <v>35</v>
      </c>
      <c r="J78" s="670">
        <v>40</v>
      </c>
      <c r="K78" s="671">
        <f t="shared" si="3"/>
        <v>150</v>
      </c>
      <c r="L78" s="671">
        <f t="shared" si="4"/>
        <v>9750</v>
      </c>
      <c r="M78" s="672">
        <f t="shared" si="5"/>
        <v>9750</v>
      </c>
      <c r="N78" s="661"/>
      <c r="O78" s="661"/>
    </row>
    <row r="79" spans="1:15" ht="20.25" customHeight="1">
      <c r="A79" s="665">
        <v>73</v>
      </c>
      <c r="B79" s="666" t="s">
        <v>2088</v>
      </c>
      <c r="C79" s="667" t="s">
        <v>2010</v>
      </c>
      <c r="D79" s="665">
        <v>0</v>
      </c>
      <c r="E79" s="668">
        <v>10</v>
      </c>
      <c r="F79" s="669">
        <v>25</v>
      </c>
      <c r="G79" s="670">
        <v>2</v>
      </c>
      <c r="H79" s="670">
        <v>3</v>
      </c>
      <c r="I79" s="670">
        <v>2</v>
      </c>
      <c r="J79" s="670">
        <v>3</v>
      </c>
      <c r="K79" s="671">
        <f t="shared" si="3"/>
        <v>10</v>
      </c>
      <c r="L79" s="671">
        <f t="shared" si="4"/>
        <v>250</v>
      </c>
      <c r="M79" s="672">
        <f t="shared" si="5"/>
        <v>250</v>
      </c>
      <c r="N79" s="661"/>
      <c r="O79" s="661"/>
    </row>
    <row r="80" spans="1:15" ht="20.25" customHeight="1">
      <c r="A80" s="665">
        <v>74</v>
      </c>
      <c r="B80" s="666" t="s">
        <v>2089</v>
      </c>
      <c r="C80" s="667" t="s">
        <v>2010</v>
      </c>
      <c r="D80" s="665">
        <v>0</v>
      </c>
      <c r="E80" s="668">
        <v>60</v>
      </c>
      <c r="F80" s="669">
        <v>35</v>
      </c>
      <c r="G80" s="670">
        <v>15</v>
      </c>
      <c r="H80" s="670">
        <v>15</v>
      </c>
      <c r="I80" s="670">
        <v>15</v>
      </c>
      <c r="J80" s="670">
        <v>15</v>
      </c>
      <c r="K80" s="671">
        <f t="shared" si="3"/>
        <v>60</v>
      </c>
      <c r="L80" s="671">
        <f t="shared" si="4"/>
        <v>2100</v>
      </c>
      <c r="M80" s="672">
        <f t="shared" si="5"/>
        <v>2100</v>
      </c>
      <c r="N80" s="661"/>
      <c r="O80" s="661"/>
    </row>
    <row r="81" spans="1:15" ht="20.25" customHeight="1">
      <c r="A81" s="665">
        <v>75</v>
      </c>
      <c r="B81" s="666" t="s">
        <v>2090</v>
      </c>
      <c r="C81" s="667" t="s">
        <v>2010</v>
      </c>
      <c r="D81" s="665">
        <v>0</v>
      </c>
      <c r="E81" s="668">
        <v>5</v>
      </c>
      <c r="F81" s="669">
        <v>50</v>
      </c>
      <c r="G81" s="670">
        <v>1</v>
      </c>
      <c r="H81" s="670">
        <v>1</v>
      </c>
      <c r="I81" s="670">
        <v>1</v>
      </c>
      <c r="J81" s="670">
        <v>2</v>
      </c>
      <c r="K81" s="671">
        <f t="shared" si="3"/>
        <v>5</v>
      </c>
      <c r="L81" s="671">
        <f t="shared" si="4"/>
        <v>250</v>
      </c>
      <c r="M81" s="672">
        <f t="shared" si="5"/>
        <v>250</v>
      </c>
      <c r="N81" s="661"/>
      <c r="O81" s="661"/>
    </row>
    <row r="82" spans="1:15" ht="20.25" customHeight="1">
      <c r="A82" s="665">
        <v>76</v>
      </c>
      <c r="B82" s="666" t="s">
        <v>2091</v>
      </c>
      <c r="C82" s="667" t="s">
        <v>2010</v>
      </c>
      <c r="D82" s="665">
        <v>0</v>
      </c>
      <c r="E82" s="668">
        <v>5</v>
      </c>
      <c r="F82" s="669">
        <v>35</v>
      </c>
      <c r="G82" s="670">
        <v>2</v>
      </c>
      <c r="H82" s="670">
        <v>1</v>
      </c>
      <c r="I82" s="670">
        <v>1</v>
      </c>
      <c r="J82" s="670">
        <v>1</v>
      </c>
      <c r="K82" s="671">
        <f t="shared" si="3"/>
        <v>5</v>
      </c>
      <c r="L82" s="671">
        <f t="shared" si="4"/>
        <v>175</v>
      </c>
      <c r="M82" s="672">
        <f t="shared" si="5"/>
        <v>175</v>
      </c>
      <c r="N82" s="661"/>
      <c r="O82" s="661"/>
    </row>
    <row r="83" spans="1:15" ht="20.25" customHeight="1">
      <c r="A83" s="665">
        <v>77</v>
      </c>
      <c r="B83" s="666" t="s">
        <v>2092</v>
      </c>
      <c r="C83" s="667" t="s">
        <v>2024</v>
      </c>
      <c r="D83" s="665">
        <v>0</v>
      </c>
      <c r="E83" s="675">
        <v>80</v>
      </c>
      <c r="F83" s="677">
        <v>30</v>
      </c>
      <c r="G83" s="670">
        <v>20</v>
      </c>
      <c r="H83" s="670">
        <v>20</v>
      </c>
      <c r="I83" s="670">
        <v>20</v>
      </c>
      <c r="J83" s="670">
        <v>20</v>
      </c>
      <c r="K83" s="671">
        <f t="shared" si="3"/>
        <v>80</v>
      </c>
      <c r="L83" s="671">
        <f t="shared" si="4"/>
        <v>2400</v>
      </c>
      <c r="M83" s="672">
        <f t="shared" si="5"/>
        <v>2400</v>
      </c>
      <c r="N83" s="661"/>
      <c r="O83" s="661"/>
    </row>
    <row r="84" spans="1:15" ht="20.25" customHeight="1">
      <c r="A84" s="665">
        <v>78</v>
      </c>
      <c r="B84" s="666" t="s">
        <v>2093</v>
      </c>
      <c r="C84" s="667" t="s">
        <v>2094</v>
      </c>
      <c r="D84" s="665">
        <v>0</v>
      </c>
      <c r="E84" s="668">
        <v>5</v>
      </c>
      <c r="F84" s="669">
        <v>40</v>
      </c>
      <c r="G84" s="670">
        <v>1</v>
      </c>
      <c r="H84" s="670">
        <v>1</v>
      </c>
      <c r="I84" s="670">
        <v>2</v>
      </c>
      <c r="J84" s="670">
        <v>1</v>
      </c>
      <c r="K84" s="671">
        <f t="shared" si="3"/>
        <v>5</v>
      </c>
      <c r="L84" s="671">
        <f t="shared" si="4"/>
        <v>200</v>
      </c>
      <c r="M84" s="672">
        <f t="shared" si="5"/>
        <v>200</v>
      </c>
      <c r="N84" s="661"/>
      <c r="O84" s="661"/>
    </row>
    <row r="85" spans="1:15" ht="20.25" customHeight="1">
      <c r="A85" s="665">
        <v>79</v>
      </c>
      <c r="B85" s="666" t="s">
        <v>2095</v>
      </c>
      <c r="C85" s="667" t="s">
        <v>2010</v>
      </c>
      <c r="D85" s="665">
        <v>0</v>
      </c>
      <c r="E85" s="668">
        <v>80</v>
      </c>
      <c r="F85" s="669">
        <v>80</v>
      </c>
      <c r="G85" s="670">
        <v>20</v>
      </c>
      <c r="H85" s="670">
        <v>20</v>
      </c>
      <c r="I85" s="670">
        <v>20</v>
      </c>
      <c r="J85" s="670">
        <v>20</v>
      </c>
      <c r="K85" s="671">
        <f t="shared" si="3"/>
        <v>80</v>
      </c>
      <c r="L85" s="671">
        <f t="shared" si="4"/>
        <v>6400</v>
      </c>
      <c r="M85" s="672">
        <f t="shared" si="5"/>
        <v>6400</v>
      </c>
      <c r="N85" s="661"/>
      <c r="O85" s="661"/>
    </row>
    <row r="86" spans="1:15" ht="20.25" customHeight="1">
      <c r="A86" s="665">
        <v>80</v>
      </c>
      <c r="B86" s="666" t="s">
        <v>2096</v>
      </c>
      <c r="C86" s="667" t="s">
        <v>2010</v>
      </c>
      <c r="D86" s="665">
        <v>0</v>
      </c>
      <c r="E86" s="668">
        <v>20</v>
      </c>
      <c r="F86" s="669">
        <v>30</v>
      </c>
      <c r="G86" s="670">
        <v>5</v>
      </c>
      <c r="H86" s="670">
        <v>5</v>
      </c>
      <c r="I86" s="670">
        <v>5</v>
      </c>
      <c r="J86" s="670">
        <v>5</v>
      </c>
      <c r="K86" s="671">
        <f t="shared" si="3"/>
        <v>20</v>
      </c>
      <c r="L86" s="671">
        <f t="shared" si="4"/>
        <v>600</v>
      </c>
      <c r="M86" s="672">
        <f t="shared" si="5"/>
        <v>600</v>
      </c>
      <c r="N86" s="661"/>
      <c r="O86" s="661"/>
    </row>
    <row r="87" spans="1:15" ht="20.25" customHeight="1">
      <c r="A87" s="665">
        <v>81</v>
      </c>
      <c r="B87" s="666" t="s">
        <v>2097</v>
      </c>
      <c r="C87" s="667" t="s">
        <v>2094</v>
      </c>
      <c r="D87" s="665">
        <v>0</v>
      </c>
      <c r="E87" s="668">
        <v>150</v>
      </c>
      <c r="F87" s="669">
        <v>40</v>
      </c>
      <c r="G87" s="670">
        <v>35</v>
      </c>
      <c r="H87" s="670">
        <v>40</v>
      </c>
      <c r="I87" s="670">
        <v>35</v>
      </c>
      <c r="J87" s="670">
        <v>40</v>
      </c>
      <c r="K87" s="671">
        <f t="shared" si="3"/>
        <v>150</v>
      </c>
      <c r="L87" s="671">
        <f t="shared" si="4"/>
        <v>6000</v>
      </c>
      <c r="M87" s="672">
        <f t="shared" si="5"/>
        <v>6000</v>
      </c>
      <c r="N87" s="661"/>
      <c r="O87" s="661"/>
    </row>
    <row r="88" spans="1:15" ht="20.25" customHeight="1">
      <c r="A88" s="665">
        <v>82</v>
      </c>
      <c r="B88" s="666" t="s">
        <v>2098</v>
      </c>
      <c r="C88" s="667" t="s">
        <v>2094</v>
      </c>
      <c r="D88" s="665">
        <v>0</v>
      </c>
      <c r="E88" s="668">
        <v>80</v>
      </c>
      <c r="F88" s="669">
        <v>80</v>
      </c>
      <c r="G88" s="670">
        <v>20</v>
      </c>
      <c r="H88" s="670">
        <v>20</v>
      </c>
      <c r="I88" s="670">
        <v>20</v>
      </c>
      <c r="J88" s="670">
        <v>20</v>
      </c>
      <c r="K88" s="671">
        <f t="shared" si="3"/>
        <v>80</v>
      </c>
      <c r="L88" s="671">
        <f t="shared" si="4"/>
        <v>6400</v>
      </c>
      <c r="M88" s="672">
        <f t="shared" si="5"/>
        <v>6400</v>
      </c>
      <c r="N88" s="661"/>
      <c r="O88" s="661"/>
    </row>
    <row r="89" spans="1:15" ht="20.25" customHeight="1">
      <c r="A89" s="665">
        <v>83</v>
      </c>
      <c r="B89" s="666" t="s">
        <v>2099</v>
      </c>
      <c r="C89" s="667" t="s">
        <v>2010</v>
      </c>
      <c r="D89" s="665">
        <v>0</v>
      </c>
      <c r="E89" s="668">
        <v>100</v>
      </c>
      <c r="F89" s="669">
        <v>40</v>
      </c>
      <c r="G89" s="670">
        <v>25</v>
      </c>
      <c r="H89" s="670">
        <v>25</v>
      </c>
      <c r="I89" s="670">
        <v>25</v>
      </c>
      <c r="J89" s="670">
        <v>25</v>
      </c>
      <c r="K89" s="671">
        <f t="shared" si="3"/>
        <v>100</v>
      </c>
      <c r="L89" s="671">
        <f t="shared" si="4"/>
        <v>4000</v>
      </c>
      <c r="M89" s="672">
        <f t="shared" si="5"/>
        <v>4000</v>
      </c>
      <c r="N89" s="661"/>
      <c r="O89" s="661"/>
    </row>
    <row r="90" spans="1:15" ht="20.25" customHeight="1">
      <c r="A90" s="665">
        <v>84</v>
      </c>
      <c r="B90" s="666" t="s">
        <v>2100</v>
      </c>
      <c r="C90" s="667" t="s">
        <v>2010</v>
      </c>
      <c r="D90" s="665">
        <v>0</v>
      </c>
      <c r="E90" s="668">
        <v>300</v>
      </c>
      <c r="F90" s="669">
        <v>85</v>
      </c>
      <c r="G90" s="670">
        <v>75</v>
      </c>
      <c r="H90" s="670">
        <v>75</v>
      </c>
      <c r="I90" s="670">
        <v>75</v>
      </c>
      <c r="J90" s="670">
        <v>75</v>
      </c>
      <c r="K90" s="671">
        <f t="shared" si="3"/>
        <v>300</v>
      </c>
      <c r="L90" s="671">
        <f t="shared" si="4"/>
        <v>25500</v>
      </c>
      <c r="M90" s="672">
        <f t="shared" si="5"/>
        <v>25500</v>
      </c>
      <c r="N90" s="661"/>
      <c r="O90" s="661"/>
    </row>
    <row r="91" spans="1:15" ht="20.25" customHeight="1">
      <c r="A91" s="665">
        <v>85</v>
      </c>
      <c r="B91" s="666" t="s">
        <v>2101</v>
      </c>
      <c r="C91" s="667" t="s">
        <v>2010</v>
      </c>
      <c r="D91" s="665">
        <v>0</v>
      </c>
      <c r="E91" s="668">
        <v>300</v>
      </c>
      <c r="F91" s="669">
        <v>45</v>
      </c>
      <c r="G91" s="670">
        <v>75</v>
      </c>
      <c r="H91" s="670">
        <v>75</v>
      </c>
      <c r="I91" s="670">
        <v>75</v>
      </c>
      <c r="J91" s="670">
        <v>75</v>
      </c>
      <c r="K91" s="671">
        <f t="shared" si="3"/>
        <v>300</v>
      </c>
      <c r="L91" s="671">
        <f t="shared" si="4"/>
        <v>13500</v>
      </c>
      <c r="M91" s="672">
        <f t="shared" si="5"/>
        <v>13500</v>
      </c>
      <c r="N91" s="661"/>
      <c r="O91" s="661"/>
    </row>
    <row r="92" spans="1:15" ht="20.25" customHeight="1">
      <c r="A92" s="665">
        <v>86</v>
      </c>
      <c r="B92" s="666" t="s">
        <v>2102</v>
      </c>
      <c r="C92" s="667" t="s">
        <v>2010</v>
      </c>
      <c r="D92" s="665">
        <v>0</v>
      </c>
      <c r="E92" s="668">
        <v>20</v>
      </c>
      <c r="F92" s="669">
        <v>40</v>
      </c>
      <c r="G92" s="670">
        <v>5</v>
      </c>
      <c r="H92" s="670">
        <v>5</v>
      </c>
      <c r="I92" s="670">
        <v>5</v>
      </c>
      <c r="J92" s="670">
        <v>5</v>
      </c>
      <c r="K92" s="671">
        <f t="shared" si="3"/>
        <v>20</v>
      </c>
      <c r="L92" s="671">
        <f t="shared" si="4"/>
        <v>800</v>
      </c>
      <c r="M92" s="672">
        <f t="shared" si="5"/>
        <v>800</v>
      </c>
      <c r="N92" s="661"/>
      <c r="O92" s="661"/>
    </row>
    <row r="93" spans="1:15" ht="20.25" customHeight="1">
      <c r="A93" s="665">
        <v>87</v>
      </c>
      <c r="B93" s="666" t="s">
        <v>2103</v>
      </c>
      <c r="C93" s="667" t="s">
        <v>2010</v>
      </c>
      <c r="D93" s="665">
        <v>0</v>
      </c>
      <c r="E93" s="668">
        <v>330</v>
      </c>
      <c r="F93" s="669">
        <v>60</v>
      </c>
      <c r="G93" s="670">
        <v>80</v>
      </c>
      <c r="H93" s="670">
        <v>85</v>
      </c>
      <c r="I93" s="670">
        <v>80</v>
      </c>
      <c r="J93" s="670">
        <v>85</v>
      </c>
      <c r="K93" s="671">
        <f t="shared" si="3"/>
        <v>330</v>
      </c>
      <c r="L93" s="671">
        <f t="shared" si="4"/>
        <v>19800</v>
      </c>
      <c r="M93" s="672">
        <f t="shared" si="5"/>
        <v>19800</v>
      </c>
      <c r="N93" s="661"/>
      <c r="O93" s="661"/>
    </row>
    <row r="94" spans="1:15" ht="20.25" customHeight="1">
      <c r="A94" s="665">
        <v>88</v>
      </c>
      <c r="B94" s="666" t="s">
        <v>2104</v>
      </c>
      <c r="C94" s="667" t="s">
        <v>2010</v>
      </c>
      <c r="D94" s="665">
        <v>0</v>
      </c>
      <c r="E94" s="668">
        <v>400</v>
      </c>
      <c r="F94" s="669">
        <v>40</v>
      </c>
      <c r="G94" s="670">
        <v>100</v>
      </c>
      <c r="H94" s="670">
        <v>100</v>
      </c>
      <c r="I94" s="670">
        <v>100</v>
      </c>
      <c r="J94" s="670">
        <v>100</v>
      </c>
      <c r="K94" s="671">
        <f t="shared" si="3"/>
        <v>400</v>
      </c>
      <c r="L94" s="671">
        <f t="shared" si="4"/>
        <v>16000</v>
      </c>
      <c r="M94" s="672">
        <f t="shared" si="5"/>
        <v>16000</v>
      </c>
      <c r="N94" s="661"/>
      <c r="O94" s="661"/>
    </row>
    <row r="95" spans="1:15" ht="20.25" customHeight="1">
      <c r="A95" s="665">
        <v>89</v>
      </c>
      <c r="B95" s="666" t="s">
        <v>2105</v>
      </c>
      <c r="C95" s="667" t="s">
        <v>2010</v>
      </c>
      <c r="D95" s="665">
        <v>0</v>
      </c>
      <c r="E95" s="668">
        <v>250</v>
      </c>
      <c r="F95" s="669">
        <v>15</v>
      </c>
      <c r="G95" s="670">
        <v>60</v>
      </c>
      <c r="H95" s="670">
        <v>65</v>
      </c>
      <c r="I95" s="670">
        <v>60</v>
      </c>
      <c r="J95" s="670">
        <v>65</v>
      </c>
      <c r="K95" s="671">
        <f t="shared" si="3"/>
        <v>250</v>
      </c>
      <c r="L95" s="671">
        <f t="shared" si="4"/>
        <v>3750</v>
      </c>
      <c r="M95" s="672">
        <f t="shared" si="5"/>
        <v>3750</v>
      </c>
      <c r="N95" s="661"/>
      <c r="O95" s="661"/>
    </row>
    <row r="96" spans="1:15" ht="20.25" customHeight="1">
      <c r="A96" s="665">
        <v>90</v>
      </c>
      <c r="B96" s="666" t="s">
        <v>2106</v>
      </c>
      <c r="C96" s="667" t="s">
        <v>2010</v>
      </c>
      <c r="D96" s="665">
        <v>0</v>
      </c>
      <c r="E96" s="668">
        <v>1000</v>
      </c>
      <c r="F96" s="669">
        <v>60</v>
      </c>
      <c r="G96" s="670">
        <v>250</v>
      </c>
      <c r="H96" s="670">
        <v>250</v>
      </c>
      <c r="I96" s="670">
        <v>250</v>
      </c>
      <c r="J96" s="670">
        <v>250</v>
      </c>
      <c r="K96" s="671">
        <f t="shared" si="3"/>
        <v>1000</v>
      </c>
      <c r="L96" s="671">
        <f t="shared" si="4"/>
        <v>60000</v>
      </c>
      <c r="M96" s="672">
        <f t="shared" si="5"/>
        <v>60000</v>
      </c>
      <c r="N96" s="661"/>
      <c r="O96" s="661"/>
    </row>
    <row r="97" spans="1:15" ht="20.25" customHeight="1">
      <c r="A97" s="665">
        <v>91</v>
      </c>
      <c r="B97" s="666" t="s">
        <v>2107</v>
      </c>
      <c r="C97" s="667" t="s">
        <v>2010</v>
      </c>
      <c r="D97" s="665">
        <v>0</v>
      </c>
      <c r="E97" s="668">
        <v>1000</v>
      </c>
      <c r="F97" s="669">
        <v>70</v>
      </c>
      <c r="G97" s="670">
        <v>250</v>
      </c>
      <c r="H97" s="670">
        <v>250</v>
      </c>
      <c r="I97" s="670">
        <v>250</v>
      </c>
      <c r="J97" s="670">
        <v>250</v>
      </c>
      <c r="K97" s="671">
        <f t="shared" si="3"/>
        <v>1000</v>
      </c>
      <c r="L97" s="671">
        <f t="shared" si="4"/>
        <v>70000</v>
      </c>
      <c r="M97" s="672">
        <f t="shared" si="5"/>
        <v>70000</v>
      </c>
      <c r="N97" s="661"/>
      <c r="O97" s="661"/>
    </row>
    <row r="98" spans="1:15" ht="20.25" customHeight="1">
      <c r="A98" s="665">
        <v>92</v>
      </c>
      <c r="B98" s="666" t="s">
        <v>2108</v>
      </c>
      <c r="C98" s="667" t="s">
        <v>2109</v>
      </c>
      <c r="D98" s="665">
        <v>0</v>
      </c>
      <c r="E98" s="668">
        <v>10</v>
      </c>
      <c r="F98" s="669">
        <v>35</v>
      </c>
      <c r="G98" s="670">
        <v>2</v>
      </c>
      <c r="H98" s="670">
        <v>3</v>
      </c>
      <c r="I98" s="670">
        <v>2</v>
      </c>
      <c r="J98" s="670">
        <v>3</v>
      </c>
      <c r="K98" s="671">
        <f t="shared" si="3"/>
        <v>10</v>
      </c>
      <c r="L98" s="671">
        <f t="shared" si="4"/>
        <v>350</v>
      </c>
      <c r="M98" s="672">
        <f t="shared" si="5"/>
        <v>350</v>
      </c>
      <c r="N98" s="661"/>
      <c r="O98" s="661"/>
    </row>
    <row r="99" spans="1:15" ht="20.25" customHeight="1">
      <c r="A99" s="665">
        <v>93</v>
      </c>
      <c r="B99" s="666" t="s">
        <v>2110</v>
      </c>
      <c r="C99" s="667" t="s">
        <v>2109</v>
      </c>
      <c r="D99" s="665">
        <v>0</v>
      </c>
      <c r="E99" s="668">
        <v>80</v>
      </c>
      <c r="F99" s="669">
        <v>80</v>
      </c>
      <c r="G99" s="670">
        <v>20</v>
      </c>
      <c r="H99" s="670">
        <v>20</v>
      </c>
      <c r="I99" s="670">
        <v>20</v>
      </c>
      <c r="J99" s="670">
        <v>20</v>
      </c>
      <c r="K99" s="671">
        <f t="shared" si="3"/>
        <v>80</v>
      </c>
      <c r="L99" s="671">
        <f t="shared" si="4"/>
        <v>6400</v>
      </c>
      <c r="M99" s="672">
        <f t="shared" si="5"/>
        <v>6400</v>
      </c>
      <c r="N99" s="661"/>
      <c r="O99" s="661"/>
    </row>
    <row r="100" spans="1:15" ht="20.25" customHeight="1">
      <c r="A100" s="665">
        <v>94</v>
      </c>
      <c r="B100" s="666" t="s">
        <v>2111</v>
      </c>
      <c r="C100" s="667" t="s">
        <v>2024</v>
      </c>
      <c r="D100" s="665">
        <v>0</v>
      </c>
      <c r="E100" s="675">
        <v>50</v>
      </c>
      <c r="F100" s="677">
        <v>30</v>
      </c>
      <c r="G100" s="670">
        <v>10</v>
      </c>
      <c r="H100" s="670">
        <v>15</v>
      </c>
      <c r="I100" s="670">
        <v>10</v>
      </c>
      <c r="J100" s="670">
        <v>15</v>
      </c>
      <c r="K100" s="671">
        <f t="shared" si="3"/>
        <v>50</v>
      </c>
      <c r="L100" s="671">
        <f t="shared" si="4"/>
        <v>1500</v>
      </c>
      <c r="M100" s="672">
        <f t="shared" si="5"/>
        <v>1500</v>
      </c>
      <c r="N100" s="661"/>
      <c r="O100" s="661"/>
    </row>
    <row r="101" spans="1:15" ht="20.25" customHeight="1">
      <c r="A101" s="665">
        <v>95</v>
      </c>
      <c r="B101" s="666" t="s">
        <v>2112</v>
      </c>
      <c r="C101" s="667" t="s">
        <v>2010</v>
      </c>
      <c r="D101" s="665">
        <v>0</v>
      </c>
      <c r="E101" s="668">
        <v>20</v>
      </c>
      <c r="F101" s="669">
        <v>60</v>
      </c>
      <c r="G101" s="670">
        <v>5</v>
      </c>
      <c r="H101" s="670">
        <v>5</v>
      </c>
      <c r="I101" s="670">
        <v>5</v>
      </c>
      <c r="J101" s="670">
        <v>5</v>
      </c>
      <c r="K101" s="671">
        <f t="shared" si="3"/>
        <v>20</v>
      </c>
      <c r="L101" s="671">
        <f t="shared" si="4"/>
        <v>1200</v>
      </c>
      <c r="M101" s="672">
        <f t="shared" si="5"/>
        <v>1200</v>
      </c>
      <c r="N101" s="661"/>
      <c r="O101" s="661"/>
    </row>
    <row r="102" spans="1:15" ht="20.25" customHeight="1">
      <c r="A102" s="665">
        <v>96</v>
      </c>
      <c r="B102" s="666" t="s">
        <v>2113</v>
      </c>
      <c r="C102" s="667" t="s">
        <v>2010</v>
      </c>
      <c r="D102" s="665">
        <v>0</v>
      </c>
      <c r="E102" s="668">
        <v>100</v>
      </c>
      <c r="F102" s="669">
        <v>140</v>
      </c>
      <c r="G102" s="670">
        <v>25</v>
      </c>
      <c r="H102" s="670">
        <v>25</v>
      </c>
      <c r="I102" s="670">
        <v>25</v>
      </c>
      <c r="J102" s="670">
        <v>25</v>
      </c>
      <c r="K102" s="671">
        <f t="shared" si="3"/>
        <v>100</v>
      </c>
      <c r="L102" s="671">
        <f t="shared" si="4"/>
        <v>14000</v>
      </c>
      <c r="M102" s="672">
        <f t="shared" si="5"/>
        <v>14000</v>
      </c>
      <c r="N102" s="661"/>
      <c r="O102" s="661"/>
    </row>
    <row r="103" spans="1:15" ht="20.25" customHeight="1">
      <c r="A103" s="665">
        <v>97</v>
      </c>
      <c r="B103" s="666" t="s">
        <v>2114</v>
      </c>
      <c r="C103" s="667" t="s">
        <v>2024</v>
      </c>
      <c r="D103" s="665">
        <v>0</v>
      </c>
      <c r="E103" s="668">
        <v>550</v>
      </c>
      <c r="F103" s="669">
        <v>40</v>
      </c>
      <c r="G103" s="670">
        <v>130</v>
      </c>
      <c r="H103" s="670">
        <v>140</v>
      </c>
      <c r="I103" s="670">
        <v>140</v>
      </c>
      <c r="J103" s="670">
        <v>140</v>
      </c>
      <c r="K103" s="671">
        <f t="shared" si="3"/>
        <v>550</v>
      </c>
      <c r="L103" s="671">
        <f t="shared" si="4"/>
        <v>22000</v>
      </c>
      <c r="M103" s="672">
        <f t="shared" si="5"/>
        <v>22000</v>
      </c>
      <c r="N103" s="661"/>
      <c r="O103" s="661"/>
    </row>
    <row r="104" spans="1:15" ht="20.25" customHeight="1">
      <c r="A104" s="665">
        <v>98</v>
      </c>
      <c r="B104" s="666" t="s">
        <v>2115</v>
      </c>
      <c r="C104" s="667" t="s">
        <v>2024</v>
      </c>
      <c r="D104" s="665">
        <v>0</v>
      </c>
      <c r="E104" s="675">
        <v>50</v>
      </c>
      <c r="F104" s="677">
        <v>60</v>
      </c>
      <c r="G104" s="670">
        <v>10</v>
      </c>
      <c r="H104" s="670">
        <v>15</v>
      </c>
      <c r="I104" s="670">
        <v>10</v>
      </c>
      <c r="J104" s="670">
        <v>15</v>
      </c>
      <c r="K104" s="671">
        <f t="shared" si="3"/>
        <v>50</v>
      </c>
      <c r="L104" s="671">
        <f t="shared" si="4"/>
        <v>3000</v>
      </c>
      <c r="M104" s="672">
        <f t="shared" si="5"/>
        <v>3000</v>
      </c>
      <c r="N104" s="661"/>
      <c r="O104" s="661"/>
    </row>
    <row r="105" spans="1:15" ht="20.25" customHeight="1">
      <c r="A105" s="665">
        <v>99</v>
      </c>
      <c r="B105" s="666" t="s">
        <v>2116</v>
      </c>
      <c r="C105" s="667" t="s">
        <v>2010</v>
      </c>
      <c r="D105" s="665">
        <v>0</v>
      </c>
      <c r="E105" s="668">
        <v>280</v>
      </c>
      <c r="F105" s="669">
        <v>45</v>
      </c>
      <c r="G105" s="670">
        <v>70</v>
      </c>
      <c r="H105" s="670">
        <v>70</v>
      </c>
      <c r="I105" s="670">
        <v>70</v>
      </c>
      <c r="J105" s="670">
        <v>70</v>
      </c>
      <c r="K105" s="671">
        <f t="shared" si="3"/>
        <v>280</v>
      </c>
      <c r="L105" s="671">
        <f t="shared" si="4"/>
        <v>12600</v>
      </c>
      <c r="M105" s="672">
        <f t="shared" si="5"/>
        <v>12600</v>
      </c>
      <c r="N105" s="661"/>
      <c r="O105" s="661"/>
    </row>
    <row r="106" spans="1:15" ht="20.25" customHeight="1">
      <c r="A106" s="665">
        <v>100</v>
      </c>
      <c r="B106" s="666" t="s">
        <v>2117</v>
      </c>
      <c r="C106" s="667" t="s">
        <v>2010</v>
      </c>
      <c r="D106" s="665">
        <v>0</v>
      </c>
      <c r="E106" s="668">
        <v>10</v>
      </c>
      <c r="F106" s="669">
        <v>30</v>
      </c>
      <c r="G106" s="670">
        <v>2</v>
      </c>
      <c r="H106" s="670">
        <v>3</v>
      </c>
      <c r="I106" s="670">
        <v>2</v>
      </c>
      <c r="J106" s="670">
        <v>3</v>
      </c>
      <c r="K106" s="671">
        <f t="shared" si="3"/>
        <v>10</v>
      </c>
      <c r="L106" s="671">
        <f t="shared" si="4"/>
        <v>300</v>
      </c>
      <c r="M106" s="672">
        <f t="shared" si="5"/>
        <v>300</v>
      </c>
      <c r="N106" s="661"/>
      <c r="O106" s="661"/>
    </row>
    <row r="107" spans="1:15" ht="20.25" customHeight="1">
      <c r="A107" s="665">
        <v>101</v>
      </c>
      <c r="B107" s="666" t="s">
        <v>2118</v>
      </c>
      <c r="C107" s="667" t="s">
        <v>2010</v>
      </c>
      <c r="D107" s="665">
        <v>0</v>
      </c>
      <c r="E107" s="668">
        <v>100</v>
      </c>
      <c r="F107" s="669">
        <v>40</v>
      </c>
      <c r="G107" s="670">
        <v>25</v>
      </c>
      <c r="H107" s="670">
        <v>25</v>
      </c>
      <c r="I107" s="670">
        <v>25</v>
      </c>
      <c r="J107" s="670">
        <v>25</v>
      </c>
      <c r="K107" s="671">
        <f t="shared" si="3"/>
        <v>100</v>
      </c>
      <c r="L107" s="671">
        <f t="shared" si="4"/>
        <v>4000</v>
      </c>
      <c r="M107" s="672">
        <f t="shared" si="5"/>
        <v>4000</v>
      </c>
      <c r="N107" s="661"/>
      <c r="O107" s="661"/>
    </row>
    <row r="108" spans="1:15" ht="20.25" customHeight="1">
      <c r="A108" s="665">
        <v>102</v>
      </c>
      <c r="B108" s="666" t="s">
        <v>2119</v>
      </c>
      <c r="C108" s="667" t="s">
        <v>2010</v>
      </c>
      <c r="D108" s="665">
        <v>0</v>
      </c>
      <c r="E108" s="668">
        <v>30</v>
      </c>
      <c r="F108" s="669">
        <v>45</v>
      </c>
      <c r="G108" s="670">
        <v>7</v>
      </c>
      <c r="H108" s="670">
        <v>8</v>
      </c>
      <c r="I108" s="670">
        <v>7</v>
      </c>
      <c r="J108" s="670">
        <v>8</v>
      </c>
      <c r="K108" s="671">
        <f t="shared" si="3"/>
        <v>30</v>
      </c>
      <c r="L108" s="671">
        <f t="shared" si="4"/>
        <v>1350</v>
      </c>
      <c r="M108" s="672">
        <f t="shared" si="5"/>
        <v>1350</v>
      </c>
      <c r="N108" s="661"/>
      <c r="O108" s="661"/>
    </row>
    <row r="109" spans="1:15" ht="20.25" customHeight="1">
      <c r="A109" s="665">
        <v>103</v>
      </c>
      <c r="B109" s="666" t="s">
        <v>2120</v>
      </c>
      <c r="C109" s="667" t="s">
        <v>2024</v>
      </c>
      <c r="D109" s="665">
        <v>0</v>
      </c>
      <c r="E109" s="668">
        <v>40</v>
      </c>
      <c r="F109" s="669">
        <v>40</v>
      </c>
      <c r="G109" s="670">
        <v>10</v>
      </c>
      <c r="H109" s="670">
        <v>10</v>
      </c>
      <c r="I109" s="670">
        <v>10</v>
      </c>
      <c r="J109" s="670">
        <v>10</v>
      </c>
      <c r="K109" s="671">
        <f t="shared" si="3"/>
        <v>40</v>
      </c>
      <c r="L109" s="671">
        <f t="shared" si="4"/>
        <v>1600</v>
      </c>
      <c r="M109" s="672">
        <f t="shared" si="5"/>
        <v>1600</v>
      </c>
      <c r="N109" s="661"/>
      <c r="O109" s="661"/>
    </row>
    <row r="110" spans="1:15" ht="20.25" customHeight="1">
      <c r="A110" s="665">
        <v>104</v>
      </c>
      <c r="B110" s="666" t="s">
        <v>2121</v>
      </c>
      <c r="C110" s="667" t="s">
        <v>2010</v>
      </c>
      <c r="D110" s="665">
        <v>0</v>
      </c>
      <c r="E110" s="668">
        <v>10</v>
      </c>
      <c r="F110" s="669">
        <v>60</v>
      </c>
      <c r="G110" s="670">
        <v>2</v>
      </c>
      <c r="H110" s="670">
        <v>3</v>
      </c>
      <c r="I110" s="670">
        <v>2</v>
      </c>
      <c r="J110" s="670">
        <v>3</v>
      </c>
      <c r="K110" s="671">
        <f t="shared" si="3"/>
        <v>10</v>
      </c>
      <c r="L110" s="671">
        <f t="shared" si="4"/>
        <v>600</v>
      </c>
      <c r="M110" s="672">
        <f t="shared" si="5"/>
        <v>600</v>
      </c>
      <c r="N110" s="661"/>
      <c r="O110" s="661"/>
    </row>
    <row r="111" spans="1:15" ht="20.25" customHeight="1">
      <c r="A111" s="665">
        <v>105</v>
      </c>
      <c r="B111" s="666" t="s">
        <v>2122</v>
      </c>
      <c r="C111" s="667" t="s">
        <v>2010</v>
      </c>
      <c r="D111" s="665">
        <v>0</v>
      </c>
      <c r="E111" s="668">
        <v>20</v>
      </c>
      <c r="F111" s="669">
        <v>30</v>
      </c>
      <c r="G111" s="670">
        <v>5</v>
      </c>
      <c r="H111" s="670">
        <v>5</v>
      </c>
      <c r="I111" s="670">
        <v>5</v>
      </c>
      <c r="J111" s="670">
        <v>5</v>
      </c>
      <c r="K111" s="671">
        <f t="shared" si="3"/>
        <v>20</v>
      </c>
      <c r="L111" s="671">
        <f t="shared" si="4"/>
        <v>600</v>
      </c>
      <c r="M111" s="672">
        <f t="shared" si="5"/>
        <v>600</v>
      </c>
      <c r="N111" s="661"/>
      <c r="O111" s="661"/>
    </row>
    <row r="112" spans="1:15" ht="20.25" customHeight="1">
      <c r="A112" s="665">
        <v>106</v>
      </c>
      <c r="B112" s="666" t="s">
        <v>2123</v>
      </c>
      <c r="C112" s="667" t="s">
        <v>2124</v>
      </c>
      <c r="D112" s="665">
        <v>0</v>
      </c>
      <c r="E112" s="668">
        <v>5</v>
      </c>
      <c r="F112" s="669">
        <v>3</v>
      </c>
      <c r="G112" s="670">
        <v>1</v>
      </c>
      <c r="H112" s="670">
        <v>2</v>
      </c>
      <c r="I112" s="670">
        <v>1</v>
      </c>
      <c r="J112" s="670">
        <v>1</v>
      </c>
      <c r="K112" s="671">
        <f t="shared" si="3"/>
        <v>5</v>
      </c>
      <c r="L112" s="671">
        <f t="shared" si="4"/>
        <v>15</v>
      </c>
      <c r="M112" s="672">
        <f t="shared" si="5"/>
        <v>15</v>
      </c>
      <c r="N112" s="661"/>
      <c r="O112" s="661"/>
    </row>
    <row r="113" spans="1:15" ht="20.25" customHeight="1">
      <c r="A113" s="665">
        <v>107</v>
      </c>
      <c r="B113" s="666" t="s">
        <v>2125</v>
      </c>
      <c r="C113" s="667" t="s">
        <v>2010</v>
      </c>
      <c r="D113" s="665">
        <v>0</v>
      </c>
      <c r="E113" s="668">
        <v>15</v>
      </c>
      <c r="F113" s="669">
        <v>60</v>
      </c>
      <c r="G113" s="670">
        <v>3</v>
      </c>
      <c r="H113" s="670">
        <v>4</v>
      </c>
      <c r="I113" s="670">
        <v>4</v>
      </c>
      <c r="J113" s="670">
        <v>4</v>
      </c>
      <c r="K113" s="671">
        <f t="shared" si="3"/>
        <v>15</v>
      </c>
      <c r="L113" s="671">
        <f t="shared" si="4"/>
        <v>900</v>
      </c>
      <c r="M113" s="672">
        <f t="shared" si="5"/>
        <v>900</v>
      </c>
      <c r="N113" s="661"/>
      <c r="O113" s="661"/>
    </row>
    <row r="114" spans="1:15" ht="20.25" customHeight="1">
      <c r="A114" s="665">
        <v>108</v>
      </c>
      <c r="B114" s="666" t="s">
        <v>2126</v>
      </c>
      <c r="C114" s="667" t="s">
        <v>2010</v>
      </c>
      <c r="D114" s="665">
        <v>0</v>
      </c>
      <c r="E114" s="668">
        <v>20</v>
      </c>
      <c r="F114" s="669">
        <v>60</v>
      </c>
      <c r="G114" s="670">
        <v>5</v>
      </c>
      <c r="H114" s="670">
        <v>5</v>
      </c>
      <c r="I114" s="670">
        <v>5</v>
      </c>
      <c r="J114" s="670">
        <v>5</v>
      </c>
      <c r="K114" s="671">
        <f t="shared" si="3"/>
        <v>20</v>
      </c>
      <c r="L114" s="671">
        <f t="shared" si="4"/>
        <v>1200</v>
      </c>
      <c r="M114" s="672">
        <f t="shared" si="5"/>
        <v>1200</v>
      </c>
      <c r="N114" s="661"/>
      <c r="O114" s="661"/>
    </row>
    <row r="115" spans="1:15" ht="20.25" customHeight="1">
      <c r="A115" s="665">
        <v>109</v>
      </c>
      <c r="B115" s="666" t="s">
        <v>2127</v>
      </c>
      <c r="C115" s="667" t="s">
        <v>2010</v>
      </c>
      <c r="D115" s="665">
        <v>0</v>
      </c>
      <c r="E115" s="668">
        <v>20</v>
      </c>
      <c r="F115" s="669">
        <v>60</v>
      </c>
      <c r="G115" s="670">
        <v>5</v>
      </c>
      <c r="H115" s="670">
        <v>5</v>
      </c>
      <c r="I115" s="670">
        <v>5</v>
      </c>
      <c r="J115" s="670">
        <v>5</v>
      </c>
      <c r="K115" s="671">
        <f t="shared" si="3"/>
        <v>20</v>
      </c>
      <c r="L115" s="671">
        <f t="shared" si="4"/>
        <v>1200</v>
      </c>
      <c r="M115" s="672">
        <f t="shared" si="5"/>
        <v>1200</v>
      </c>
      <c r="N115" s="661"/>
      <c r="O115" s="661"/>
    </row>
    <row r="116" spans="1:15" ht="20.25" customHeight="1">
      <c r="A116" s="665">
        <v>110</v>
      </c>
      <c r="B116" s="666" t="s">
        <v>2128</v>
      </c>
      <c r="C116" s="667" t="s">
        <v>2010</v>
      </c>
      <c r="D116" s="665">
        <v>0</v>
      </c>
      <c r="E116" s="668">
        <v>20</v>
      </c>
      <c r="F116" s="669">
        <v>60</v>
      </c>
      <c r="G116" s="670">
        <v>5</v>
      </c>
      <c r="H116" s="670">
        <v>5</v>
      </c>
      <c r="I116" s="670">
        <v>5</v>
      </c>
      <c r="J116" s="670">
        <v>5</v>
      </c>
      <c r="K116" s="671">
        <f t="shared" si="3"/>
        <v>20</v>
      </c>
      <c r="L116" s="671">
        <f t="shared" si="4"/>
        <v>1200</v>
      </c>
      <c r="M116" s="672">
        <f t="shared" si="5"/>
        <v>1200</v>
      </c>
      <c r="N116" s="661"/>
      <c r="O116" s="661"/>
    </row>
    <row r="117" spans="1:15" ht="20.25" customHeight="1">
      <c r="A117" s="665">
        <v>111</v>
      </c>
      <c r="B117" s="666" t="s">
        <v>2129</v>
      </c>
      <c r="C117" s="667" t="s">
        <v>2010</v>
      </c>
      <c r="D117" s="665">
        <v>0</v>
      </c>
      <c r="E117" s="668">
        <v>15</v>
      </c>
      <c r="F117" s="669">
        <v>40</v>
      </c>
      <c r="G117" s="670">
        <v>3</v>
      </c>
      <c r="H117" s="670">
        <v>4</v>
      </c>
      <c r="I117" s="670">
        <v>4</v>
      </c>
      <c r="J117" s="670">
        <v>4</v>
      </c>
      <c r="K117" s="671">
        <f t="shared" si="3"/>
        <v>15</v>
      </c>
      <c r="L117" s="671">
        <f t="shared" si="4"/>
        <v>600</v>
      </c>
      <c r="M117" s="672">
        <f t="shared" si="5"/>
        <v>600</v>
      </c>
      <c r="N117" s="661"/>
      <c r="O117" s="661"/>
    </row>
    <row r="118" spans="1:15" ht="20.25" customHeight="1">
      <c r="A118" s="665">
        <v>112</v>
      </c>
      <c r="B118" s="666" t="s">
        <v>2130</v>
      </c>
      <c r="C118" s="667" t="s">
        <v>2010</v>
      </c>
      <c r="D118" s="665">
        <v>0</v>
      </c>
      <c r="E118" s="668">
        <v>5</v>
      </c>
      <c r="F118" s="669">
        <v>70</v>
      </c>
      <c r="G118" s="670">
        <v>1</v>
      </c>
      <c r="H118" s="670">
        <v>1</v>
      </c>
      <c r="I118" s="670">
        <v>2</v>
      </c>
      <c r="J118" s="670">
        <v>1</v>
      </c>
      <c r="K118" s="671">
        <f t="shared" si="3"/>
        <v>5</v>
      </c>
      <c r="L118" s="671">
        <f t="shared" si="4"/>
        <v>350</v>
      </c>
      <c r="M118" s="672">
        <f t="shared" si="5"/>
        <v>350</v>
      </c>
      <c r="N118" s="661"/>
      <c r="O118" s="661"/>
    </row>
    <row r="119" spans="1:15" ht="20.25" customHeight="1">
      <c r="A119" s="665">
        <v>113</v>
      </c>
      <c r="B119" s="666" t="s">
        <v>2131</v>
      </c>
      <c r="C119" s="667" t="s">
        <v>2010</v>
      </c>
      <c r="D119" s="665">
        <v>0</v>
      </c>
      <c r="E119" s="668">
        <v>20</v>
      </c>
      <c r="F119" s="669">
        <v>80</v>
      </c>
      <c r="G119" s="670">
        <v>5</v>
      </c>
      <c r="H119" s="670">
        <v>5</v>
      </c>
      <c r="I119" s="670">
        <v>5</v>
      </c>
      <c r="J119" s="670">
        <v>5</v>
      </c>
      <c r="K119" s="671">
        <f t="shared" si="3"/>
        <v>20</v>
      </c>
      <c r="L119" s="671">
        <f t="shared" si="4"/>
        <v>1600</v>
      </c>
      <c r="M119" s="672">
        <f t="shared" si="5"/>
        <v>1600</v>
      </c>
      <c r="N119" s="661"/>
      <c r="O119" s="661"/>
    </row>
    <row r="120" spans="1:15" ht="20.25" customHeight="1">
      <c r="A120" s="661"/>
      <c r="B120" s="662" t="s">
        <v>2132</v>
      </c>
      <c r="C120" s="663"/>
      <c r="D120" s="661"/>
      <c r="E120" s="663"/>
      <c r="F120" s="661"/>
      <c r="G120" s="661"/>
      <c r="H120" s="661"/>
      <c r="I120" s="661"/>
      <c r="J120" s="661"/>
      <c r="K120" s="680"/>
      <c r="L120" s="681">
        <f>SUM(L7:L119)</f>
        <v>1842155</v>
      </c>
      <c r="M120" s="682">
        <f t="shared" si="5"/>
        <v>1842155</v>
      </c>
      <c r="N120" s="661"/>
      <c r="O120" s="661"/>
    </row>
    <row r="121" spans="1:15" ht="20.25" customHeight="1">
      <c r="A121" s="661"/>
      <c r="B121" s="683" t="s">
        <v>2133</v>
      </c>
      <c r="C121" s="663"/>
      <c r="D121" s="661"/>
      <c r="E121" s="663"/>
      <c r="F121" s="661"/>
      <c r="G121" s="661"/>
      <c r="H121" s="661"/>
      <c r="I121" s="661"/>
      <c r="J121" s="661"/>
      <c r="K121" s="680"/>
      <c r="L121" s="680"/>
      <c r="M121" s="684"/>
      <c r="N121" s="661"/>
      <c r="O121" s="661"/>
    </row>
    <row r="122" spans="1:15" ht="20.25" customHeight="1">
      <c r="A122" s="665">
        <v>1</v>
      </c>
      <c r="B122" s="685" t="s">
        <v>2134</v>
      </c>
      <c r="C122" s="686" t="s">
        <v>2135</v>
      </c>
      <c r="D122" s="670">
        <v>0</v>
      </c>
      <c r="E122" s="687">
        <v>100</v>
      </c>
      <c r="F122" s="688">
        <v>40</v>
      </c>
      <c r="G122" s="670">
        <v>25</v>
      </c>
      <c r="H122" s="670">
        <v>25</v>
      </c>
      <c r="I122" s="670">
        <v>25</v>
      </c>
      <c r="J122" s="670">
        <v>25</v>
      </c>
      <c r="K122" s="671">
        <f>SUM(G122:J122)</f>
        <v>100</v>
      </c>
      <c r="L122" s="671">
        <f>+F122*K122</f>
        <v>4000</v>
      </c>
      <c r="M122" s="672">
        <f>+L122</f>
        <v>4000</v>
      </c>
      <c r="N122" s="661"/>
      <c r="O122" s="661"/>
    </row>
    <row r="123" spans="1:15" ht="20.25" customHeight="1">
      <c r="A123" s="665">
        <v>2</v>
      </c>
      <c r="B123" s="685" t="s">
        <v>2136</v>
      </c>
      <c r="C123" s="686" t="s">
        <v>2010</v>
      </c>
      <c r="D123" s="670">
        <v>0</v>
      </c>
      <c r="E123" s="687">
        <v>2</v>
      </c>
      <c r="F123" s="688">
        <v>85</v>
      </c>
      <c r="G123" s="670">
        <v>0.5</v>
      </c>
      <c r="H123" s="670">
        <v>0.5</v>
      </c>
      <c r="I123" s="670">
        <v>0.5</v>
      </c>
      <c r="J123" s="670">
        <v>0.5</v>
      </c>
      <c r="K123" s="671">
        <f t="shared" ref="K123:K183" si="6">SUM(G123:J123)</f>
        <v>2</v>
      </c>
      <c r="L123" s="671">
        <f t="shared" ref="L123:L183" si="7">+F123*K123</f>
        <v>170</v>
      </c>
      <c r="M123" s="672">
        <f t="shared" ref="M123:M184" si="8">+L123</f>
        <v>170</v>
      </c>
      <c r="N123" s="661"/>
      <c r="O123" s="661"/>
    </row>
    <row r="124" spans="1:15" ht="20.25" customHeight="1">
      <c r="A124" s="665">
        <v>3</v>
      </c>
      <c r="B124" s="685" t="s">
        <v>2137</v>
      </c>
      <c r="C124" s="686" t="s">
        <v>2138</v>
      </c>
      <c r="D124" s="670">
        <v>0</v>
      </c>
      <c r="E124" s="687">
        <v>5</v>
      </c>
      <c r="F124" s="688">
        <v>115</v>
      </c>
      <c r="G124" s="670">
        <v>2</v>
      </c>
      <c r="H124" s="670">
        <v>1</v>
      </c>
      <c r="I124" s="670">
        <v>1</v>
      </c>
      <c r="J124" s="670">
        <v>1</v>
      </c>
      <c r="K124" s="671">
        <f t="shared" si="6"/>
        <v>5</v>
      </c>
      <c r="L124" s="671">
        <f t="shared" si="7"/>
        <v>575</v>
      </c>
      <c r="M124" s="672">
        <f t="shared" si="8"/>
        <v>575</v>
      </c>
      <c r="N124" s="661"/>
      <c r="O124" s="661"/>
    </row>
    <row r="125" spans="1:15" ht="20.25" customHeight="1">
      <c r="A125" s="665">
        <v>4</v>
      </c>
      <c r="B125" s="685" t="s">
        <v>2139</v>
      </c>
      <c r="C125" s="686" t="s">
        <v>2140</v>
      </c>
      <c r="D125" s="670">
        <v>0</v>
      </c>
      <c r="E125" s="687">
        <v>3</v>
      </c>
      <c r="F125" s="688">
        <v>21</v>
      </c>
      <c r="G125" s="670">
        <v>1</v>
      </c>
      <c r="H125" s="670">
        <v>0</v>
      </c>
      <c r="I125" s="670">
        <v>1</v>
      </c>
      <c r="J125" s="670">
        <v>1</v>
      </c>
      <c r="K125" s="671">
        <f t="shared" si="6"/>
        <v>3</v>
      </c>
      <c r="L125" s="671">
        <f t="shared" si="7"/>
        <v>63</v>
      </c>
      <c r="M125" s="672">
        <f t="shared" si="8"/>
        <v>63</v>
      </c>
      <c r="N125" s="661"/>
      <c r="O125" s="661"/>
    </row>
    <row r="126" spans="1:15" ht="20.25" customHeight="1">
      <c r="A126" s="665">
        <v>5</v>
      </c>
      <c r="B126" s="685" t="s">
        <v>2141</v>
      </c>
      <c r="C126" s="686" t="s">
        <v>2140</v>
      </c>
      <c r="D126" s="670">
        <v>0</v>
      </c>
      <c r="E126" s="687">
        <v>1800</v>
      </c>
      <c r="F126" s="688">
        <v>3</v>
      </c>
      <c r="G126" s="670">
        <v>450</v>
      </c>
      <c r="H126" s="670">
        <v>450</v>
      </c>
      <c r="I126" s="670">
        <v>450</v>
      </c>
      <c r="J126" s="670">
        <v>450</v>
      </c>
      <c r="K126" s="671">
        <f t="shared" si="6"/>
        <v>1800</v>
      </c>
      <c r="L126" s="671">
        <f t="shared" si="7"/>
        <v>5400</v>
      </c>
      <c r="M126" s="672">
        <f t="shared" si="8"/>
        <v>5400</v>
      </c>
      <c r="N126" s="661"/>
      <c r="O126" s="661"/>
    </row>
    <row r="127" spans="1:15" ht="20.25" customHeight="1">
      <c r="A127" s="665">
        <v>6</v>
      </c>
      <c r="B127" s="685" t="s">
        <v>2142</v>
      </c>
      <c r="C127" s="686" t="s">
        <v>2135</v>
      </c>
      <c r="D127" s="670">
        <v>0</v>
      </c>
      <c r="E127" s="687">
        <v>30</v>
      </c>
      <c r="F127" s="688">
        <v>25</v>
      </c>
      <c r="G127" s="670">
        <v>7</v>
      </c>
      <c r="H127" s="670">
        <v>8</v>
      </c>
      <c r="I127" s="670">
        <v>7</v>
      </c>
      <c r="J127" s="670">
        <v>8</v>
      </c>
      <c r="K127" s="671">
        <f t="shared" si="6"/>
        <v>30</v>
      </c>
      <c r="L127" s="671">
        <f t="shared" si="7"/>
        <v>750</v>
      </c>
      <c r="M127" s="672">
        <f t="shared" si="8"/>
        <v>750</v>
      </c>
      <c r="N127" s="661"/>
      <c r="O127" s="661"/>
    </row>
    <row r="128" spans="1:15" ht="20.25" customHeight="1">
      <c r="A128" s="665">
        <v>7</v>
      </c>
      <c r="B128" s="685" t="s">
        <v>2143</v>
      </c>
      <c r="C128" s="686" t="s">
        <v>2135</v>
      </c>
      <c r="D128" s="670">
        <v>0</v>
      </c>
      <c r="E128" s="687">
        <v>450</v>
      </c>
      <c r="F128" s="688">
        <v>55</v>
      </c>
      <c r="G128" s="670">
        <v>112</v>
      </c>
      <c r="H128" s="670">
        <v>113</v>
      </c>
      <c r="I128" s="670">
        <v>112</v>
      </c>
      <c r="J128" s="670">
        <v>113</v>
      </c>
      <c r="K128" s="671">
        <f t="shared" si="6"/>
        <v>450</v>
      </c>
      <c r="L128" s="671">
        <f t="shared" si="7"/>
        <v>24750</v>
      </c>
      <c r="M128" s="672">
        <f t="shared" si="8"/>
        <v>24750</v>
      </c>
      <c r="N128" s="661"/>
      <c r="O128" s="661"/>
    </row>
    <row r="129" spans="1:15" ht="20.25" customHeight="1">
      <c r="A129" s="665">
        <v>8</v>
      </c>
      <c r="B129" s="685" t="s">
        <v>2144</v>
      </c>
      <c r="C129" s="686" t="s">
        <v>2135</v>
      </c>
      <c r="D129" s="670">
        <v>0</v>
      </c>
      <c r="E129" s="687">
        <v>5</v>
      </c>
      <c r="F129" s="688">
        <v>31</v>
      </c>
      <c r="G129" s="670">
        <v>1</v>
      </c>
      <c r="H129" s="670">
        <v>2</v>
      </c>
      <c r="I129" s="670">
        <v>1</v>
      </c>
      <c r="J129" s="670">
        <v>1</v>
      </c>
      <c r="K129" s="671">
        <f t="shared" si="6"/>
        <v>5</v>
      </c>
      <c r="L129" s="671">
        <f t="shared" si="7"/>
        <v>155</v>
      </c>
      <c r="M129" s="672">
        <f t="shared" si="8"/>
        <v>155</v>
      </c>
      <c r="N129" s="661"/>
      <c r="O129" s="661"/>
    </row>
    <row r="130" spans="1:15" ht="20.25" customHeight="1">
      <c r="A130" s="665">
        <v>9</v>
      </c>
      <c r="B130" s="685" t="s">
        <v>2145</v>
      </c>
      <c r="C130" s="686" t="s">
        <v>2146</v>
      </c>
      <c r="D130" s="670">
        <v>0</v>
      </c>
      <c r="E130" s="687">
        <v>5</v>
      </c>
      <c r="F130" s="688">
        <v>24</v>
      </c>
      <c r="G130" s="670">
        <v>1</v>
      </c>
      <c r="H130" s="670">
        <v>1</v>
      </c>
      <c r="I130" s="670">
        <v>2</v>
      </c>
      <c r="J130" s="670">
        <v>1</v>
      </c>
      <c r="K130" s="671">
        <f t="shared" si="6"/>
        <v>5</v>
      </c>
      <c r="L130" s="671">
        <f t="shared" si="7"/>
        <v>120</v>
      </c>
      <c r="M130" s="672">
        <f t="shared" si="8"/>
        <v>120</v>
      </c>
      <c r="N130" s="661"/>
      <c r="O130" s="661"/>
    </row>
    <row r="131" spans="1:15" ht="20.25" customHeight="1">
      <c r="A131" s="665">
        <v>10</v>
      </c>
      <c r="B131" s="685" t="s">
        <v>2147</v>
      </c>
      <c r="C131" s="686" t="s">
        <v>2148</v>
      </c>
      <c r="D131" s="670">
        <v>0</v>
      </c>
      <c r="E131" s="687">
        <v>450</v>
      </c>
      <c r="F131" s="688">
        <v>55</v>
      </c>
      <c r="G131" s="670">
        <v>112</v>
      </c>
      <c r="H131" s="670">
        <v>113</v>
      </c>
      <c r="I131" s="670">
        <v>113</v>
      </c>
      <c r="J131" s="670">
        <v>112</v>
      </c>
      <c r="K131" s="671">
        <f t="shared" si="6"/>
        <v>450</v>
      </c>
      <c r="L131" s="671">
        <f t="shared" si="7"/>
        <v>24750</v>
      </c>
      <c r="M131" s="672">
        <f t="shared" si="8"/>
        <v>24750</v>
      </c>
      <c r="N131" s="661"/>
      <c r="O131" s="661"/>
    </row>
    <row r="132" spans="1:15" ht="20.25" customHeight="1">
      <c r="A132" s="665">
        <v>11</v>
      </c>
      <c r="B132" s="685" t="s">
        <v>2149</v>
      </c>
      <c r="C132" s="686" t="s">
        <v>2150</v>
      </c>
      <c r="D132" s="670">
        <v>0</v>
      </c>
      <c r="E132" s="687">
        <v>2</v>
      </c>
      <c r="F132" s="688">
        <v>26</v>
      </c>
      <c r="G132" s="670">
        <v>0.5</v>
      </c>
      <c r="H132" s="670">
        <v>0.5</v>
      </c>
      <c r="I132" s="670">
        <v>0.5</v>
      </c>
      <c r="J132" s="670">
        <v>0.5</v>
      </c>
      <c r="K132" s="671">
        <f t="shared" si="6"/>
        <v>2</v>
      </c>
      <c r="L132" s="671">
        <f t="shared" si="7"/>
        <v>52</v>
      </c>
      <c r="M132" s="672">
        <f t="shared" si="8"/>
        <v>52</v>
      </c>
      <c r="N132" s="661"/>
      <c r="O132" s="661"/>
    </row>
    <row r="133" spans="1:15" ht="20.25" customHeight="1">
      <c r="A133" s="665">
        <v>12</v>
      </c>
      <c r="B133" s="685" t="s">
        <v>2151</v>
      </c>
      <c r="C133" s="686" t="s">
        <v>2135</v>
      </c>
      <c r="D133" s="670">
        <v>0</v>
      </c>
      <c r="E133" s="687">
        <v>100</v>
      </c>
      <c r="F133" s="688">
        <v>36</v>
      </c>
      <c r="G133" s="670">
        <v>25</v>
      </c>
      <c r="H133" s="670">
        <v>25</v>
      </c>
      <c r="I133" s="670">
        <v>25</v>
      </c>
      <c r="J133" s="670">
        <v>25</v>
      </c>
      <c r="K133" s="671">
        <f t="shared" si="6"/>
        <v>100</v>
      </c>
      <c r="L133" s="671">
        <f t="shared" si="7"/>
        <v>3600</v>
      </c>
      <c r="M133" s="672">
        <f t="shared" si="8"/>
        <v>3600</v>
      </c>
      <c r="N133" s="661"/>
      <c r="O133" s="661"/>
    </row>
    <row r="134" spans="1:15" ht="20.25" customHeight="1">
      <c r="A134" s="665">
        <v>13</v>
      </c>
      <c r="B134" s="685" t="s">
        <v>2152</v>
      </c>
      <c r="C134" s="686" t="s">
        <v>2135</v>
      </c>
      <c r="D134" s="670">
        <v>0</v>
      </c>
      <c r="E134" s="687">
        <v>350</v>
      </c>
      <c r="F134" s="688">
        <v>36</v>
      </c>
      <c r="G134" s="670">
        <v>87</v>
      </c>
      <c r="H134" s="670">
        <v>88</v>
      </c>
      <c r="I134" s="670">
        <v>87</v>
      </c>
      <c r="J134" s="670">
        <v>88</v>
      </c>
      <c r="K134" s="671">
        <f t="shared" si="6"/>
        <v>350</v>
      </c>
      <c r="L134" s="671">
        <f t="shared" si="7"/>
        <v>12600</v>
      </c>
      <c r="M134" s="672">
        <f t="shared" si="8"/>
        <v>12600</v>
      </c>
      <c r="N134" s="661"/>
      <c r="O134" s="661"/>
    </row>
    <row r="135" spans="1:15" ht="20.25" customHeight="1">
      <c r="A135" s="665">
        <v>14</v>
      </c>
      <c r="B135" s="689" t="s">
        <v>2153</v>
      </c>
      <c r="C135" s="686" t="s">
        <v>2135</v>
      </c>
      <c r="D135" s="670">
        <v>0</v>
      </c>
      <c r="E135" s="687">
        <v>120</v>
      </c>
      <c r="F135" s="688">
        <v>38</v>
      </c>
      <c r="G135" s="670">
        <v>30</v>
      </c>
      <c r="H135" s="670">
        <v>30</v>
      </c>
      <c r="I135" s="670">
        <v>30</v>
      </c>
      <c r="J135" s="670">
        <v>30</v>
      </c>
      <c r="K135" s="671">
        <f t="shared" si="6"/>
        <v>120</v>
      </c>
      <c r="L135" s="671">
        <f t="shared" si="7"/>
        <v>4560</v>
      </c>
      <c r="M135" s="672">
        <f t="shared" si="8"/>
        <v>4560</v>
      </c>
      <c r="N135" s="661"/>
      <c r="O135" s="661"/>
    </row>
    <row r="136" spans="1:15" ht="20.25" customHeight="1">
      <c r="A136" s="665">
        <v>15</v>
      </c>
      <c r="B136" s="689" t="s">
        <v>2154</v>
      </c>
      <c r="C136" s="686" t="s">
        <v>2135</v>
      </c>
      <c r="D136" s="670">
        <v>0</v>
      </c>
      <c r="E136" s="687">
        <v>20</v>
      </c>
      <c r="F136" s="688">
        <v>38</v>
      </c>
      <c r="G136" s="670">
        <v>5</v>
      </c>
      <c r="H136" s="670">
        <v>5</v>
      </c>
      <c r="I136" s="670">
        <v>5</v>
      </c>
      <c r="J136" s="670">
        <v>5</v>
      </c>
      <c r="K136" s="671">
        <f t="shared" si="6"/>
        <v>20</v>
      </c>
      <c r="L136" s="671">
        <f t="shared" si="7"/>
        <v>760</v>
      </c>
      <c r="M136" s="672">
        <f t="shared" si="8"/>
        <v>760</v>
      </c>
      <c r="N136" s="661"/>
      <c r="O136" s="661"/>
    </row>
    <row r="137" spans="1:15" ht="20.25" customHeight="1">
      <c r="A137" s="665">
        <v>16</v>
      </c>
      <c r="B137" s="689" t="s">
        <v>2155</v>
      </c>
      <c r="C137" s="686" t="s">
        <v>2135</v>
      </c>
      <c r="D137" s="670">
        <v>0</v>
      </c>
      <c r="E137" s="687">
        <v>50</v>
      </c>
      <c r="F137" s="688">
        <v>38</v>
      </c>
      <c r="G137" s="670">
        <v>12</v>
      </c>
      <c r="H137" s="670">
        <v>13</v>
      </c>
      <c r="I137" s="670">
        <v>12</v>
      </c>
      <c r="J137" s="670">
        <v>13</v>
      </c>
      <c r="K137" s="671">
        <f t="shared" si="6"/>
        <v>50</v>
      </c>
      <c r="L137" s="671">
        <f t="shared" si="7"/>
        <v>1900</v>
      </c>
      <c r="M137" s="672">
        <f t="shared" si="8"/>
        <v>1900</v>
      </c>
      <c r="N137" s="661"/>
      <c r="O137" s="661"/>
    </row>
    <row r="138" spans="1:15" ht="20.25" customHeight="1">
      <c r="A138" s="665">
        <v>17</v>
      </c>
      <c r="B138" s="689" t="s">
        <v>2156</v>
      </c>
      <c r="C138" s="686" t="s">
        <v>225</v>
      </c>
      <c r="D138" s="670">
        <v>0</v>
      </c>
      <c r="E138" s="687">
        <v>100</v>
      </c>
      <c r="F138" s="688">
        <v>8</v>
      </c>
      <c r="G138" s="670">
        <v>25</v>
      </c>
      <c r="H138" s="670">
        <v>25</v>
      </c>
      <c r="I138" s="670">
        <v>25</v>
      </c>
      <c r="J138" s="670">
        <v>25</v>
      </c>
      <c r="K138" s="671">
        <f t="shared" si="6"/>
        <v>100</v>
      </c>
      <c r="L138" s="671">
        <f t="shared" si="7"/>
        <v>800</v>
      </c>
      <c r="M138" s="672">
        <f t="shared" si="8"/>
        <v>800</v>
      </c>
      <c r="N138" s="661"/>
      <c r="O138" s="661"/>
    </row>
    <row r="139" spans="1:15" ht="20.25" customHeight="1">
      <c r="A139" s="665">
        <v>18</v>
      </c>
      <c r="B139" s="689" t="s">
        <v>2157</v>
      </c>
      <c r="C139" s="686" t="s">
        <v>225</v>
      </c>
      <c r="D139" s="670">
        <v>0</v>
      </c>
      <c r="E139" s="687">
        <v>250</v>
      </c>
      <c r="F139" s="688">
        <v>13</v>
      </c>
      <c r="G139" s="670">
        <v>62</v>
      </c>
      <c r="H139" s="670">
        <v>63</v>
      </c>
      <c r="I139" s="670">
        <v>62</v>
      </c>
      <c r="J139" s="670">
        <v>63</v>
      </c>
      <c r="K139" s="671">
        <f t="shared" si="6"/>
        <v>250</v>
      </c>
      <c r="L139" s="671">
        <f t="shared" si="7"/>
        <v>3250</v>
      </c>
      <c r="M139" s="672">
        <f t="shared" si="8"/>
        <v>3250</v>
      </c>
      <c r="N139" s="661"/>
      <c r="O139" s="661"/>
    </row>
    <row r="140" spans="1:15" ht="20.25" customHeight="1">
      <c r="A140" s="665">
        <v>19</v>
      </c>
      <c r="B140" s="685" t="s">
        <v>2158</v>
      </c>
      <c r="C140" s="686" t="s">
        <v>2159</v>
      </c>
      <c r="D140" s="670">
        <v>0</v>
      </c>
      <c r="E140" s="687">
        <v>150</v>
      </c>
      <c r="F140" s="688">
        <v>6</v>
      </c>
      <c r="G140" s="670">
        <v>37</v>
      </c>
      <c r="H140" s="670">
        <v>38</v>
      </c>
      <c r="I140" s="670">
        <v>37</v>
      </c>
      <c r="J140" s="670">
        <v>38</v>
      </c>
      <c r="K140" s="671">
        <f t="shared" si="6"/>
        <v>150</v>
      </c>
      <c r="L140" s="671">
        <f t="shared" si="7"/>
        <v>900</v>
      </c>
      <c r="M140" s="672">
        <f t="shared" si="8"/>
        <v>900</v>
      </c>
      <c r="N140" s="661"/>
      <c r="O140" s="661"/>
    </row>
    <row r="141" spans="1:15" ht="20.25" customHeight="1">
      <c r="A141" s="665">
        <v>20</v>
      </c>
      <c r="B141" s="685" t="s">
        <v>2160</v>
      </c>
      <c r="C141" s="686" t="s">
        <v>290</v>
      </c>
      <c r="D141" s="670">
        <v>0</v>
      </c>
      <c r="E141" s="687">
        <v>2</v>
      </c>
      <c r="F141" s="688">
        <v>26</v>
      </c>
      <c r="G141" s="670">
        <v>0.5</v>
      </c>
      <c r="H141" s="670">
        <v>0.5</v>
      </c>
      <c r="I141" s="670">
        <v>0.5</v>
      </c>
      <c r="J141" s="670">
        <v>0.5</v>
      </c>
      <c r="K141" s="671">
        <f t="shared" si="6"/>
        <v>2</v>
      </c>
      <c r="L141" s="671">
        <f t="shared" si="7"/>
        <v>52</v>
      </c>
      <c r="M141" s="672">
        <f t="shared" si="8"/>
        <v>52</v>
      </c>
      <c r="N141" s="661"/>
      <c r="O141" s="661"/>
    </row>
    <row r="142" spans="1:15" ht="20.25" customHeight="1">
      <c r="A142" s="665">
        <v>21</v>
      </c>
      <c r="B142" s="685" t="s">
        <v>2161</v>
      </c>
      <c r="C142" s="686" t="s">
        <v>2010</v>
      </c>
      <c r="D142" s="670">
        <v>0</v>
      </c>
      <c r="E142" s="687">
        <v>2</v>
      </c>
      <c r="F142" s="688">
        <v>36</v>
      </c>
      <c r="G142" s="670">
        <v>0.5</v>
      </c>
      <c r="H142" s="670">
        <v>0.5</v>
      </c>
      <c r="I142" s="670">
        <v>0.5</v>
      </c>
      <c r="J142" s="670">
        <v>0.5</v>
      </c>
      <c r="K142" s="671">
        <f t="shared" si="6"/>
        <v>2</v>
      </c>
      <c r="L142" s="671">
        <f t="shared" si="7"/>
        <v>72</v>
      </c>
      <c r="M142" s="672">
        <f t="shared" si="8"/>
        <v>72</v>
      </c>
      <c r="N142" s="661"/>
      <c r="O142" s="661"/>
    </row>
    <row r="143" spans="1:15" ht="20.25" customHeight="1">
      <c r="A143" s="665">
        <v>22</v>
      </c>
      <c r="B143" s="685" t="s">
        <v>2162</v>
      </c>
      <c r="C143" s="686" t="s">
        <v>2010</v>
      </c>
      <c r="D143" s="670">
        <v>0</v>
      </c>
      <c r="E143" s="687">
        <v>150</v>
      </c>
      <c r="F143" s="688">
        <v>28</v>
      </c>
      <c r="G143" s="670">
        <v>37</v>
      </c>
      <c r="H143" s="670">
        <v>38</v>
      </c>
      <c r="I143" s="670">
        <v>37</v>
      </c>
      <c r="J143" s="670">
        <v>38</v>
      </c>
      <c r="K143" s="671">
        <f t="shared" si="6"/>
        <v>150</v>
      </c>
      <c r="L143" s="671">
        <f t="shared" si="7"/>
        <v>4200</v>
      </c>
      <c r="M143" s="672">
        <f t="shared" si="8"/>
        <v>4200</v>
      </c>
      <c r="N143" s="661"/>
      <c r="O143" s="661"/>
    </row>
    <row r="144" spans="1:15" ht="20.25" customHeight="1">
      <c r="A144" s="665">
        <v>23</v>
      </c>
      <c r="B144" s="685" t="s">
        <v>2163</v>
      </c>
      <c r="C144" s="686" t="s">
        <v>2010</v>
      </c>
      <c r="D144" s="670">
        <v>0</v>
      </c>
      <c r="E144" s="687">
        <v>1000</v>
      </c>
      <c r="F144" s="688">
        <v>28</v>
      </c>
      <c r="G144" s="670">
        <v>250</v>
      </c>
      <c r="H144" s="670">
        <v>250</v>
      </c>
      <c r="I144" s="670">
        <v>250</v>
      </c>
      <c r="J144" s="670">
        <v>250</v>
      </c>
      <c r="K144" s="671">
        <f t="shared" si="6"/>
        <v>1000</v>
      </c>
      <c r="L144" s="671">
        <f t="shared" si="7"/>
        <v>28000</v>
      </c>
      <c r="M144" s="672">
        <f t="shared" si="8"/>
        <v>28000</v>
      </c>
      <c r="N144" s="661"/>
      <c r="O144" s="661"/>
    </row>
    <row r="145" spans="1:15" ht="20.25" customHeight="1">
      <c r="A145" s="665">
        <v>24</v>
      </c>
      <c r="B145" s="685" t="s">
        <v>2164</v>
      </c>
      <c r="C145" s="686" t="s">
        <v>2140</v>
      </c>
      <c r="D145" s="670">
        <v>0</v>
      </c>
      <c r="E145" s="687">
        <v>10</v>
      </c>
      <c r="F145" s="688">
        <v>8</v>
      </c>
      <c r="G145" s="670">
        <v>2</v>
      </c>
      <c r="H145" s="670">
        <v>3</v>
      </c>
      <c r="I145" s="670">
        <v>2</v>
      </c>
      <c r="J145" s="670">
        <v>3</v>
      </c>
      <c r="K145" s="671">
        <f t="shared" si="6"/>
        <v>10</v>
      </c>
      <c r="L145" s="671">
        <f t="shared" si="7"/>
        <v>80</v>
      </c>
      <c r="M145" s="672">
        <f t="shared" si="8"/>
        <v>80</v>
      </c>
      <c r="N145" s="661"/>
      <c r="O145" s="661"/>
    </row>
    <row r="146" spans="1:15" ht="20.25" customHeight="1">
      <c r="A146" s="665">
        <v>25</v>
      </c>
      <c r="B146" s="685" t="s">
        <v>2165</v>
      </c>
      <c r="C146" s="686" t="s">
        <v>2135</v>
      </c>
      <c r="D146" s="670">
        <v>0</v>
      </c>
      <c r="E146" s="687">
        <v>200</v>
      </c>
      <c r="F146" s="688">
        <v>11</v>
      </c>
      <c r="G146" s="670">
        <v>50</v>
      </c>
      <c r="H146" s="670">
        <v>50</v>
      </c>
      <c r="I146" s="670">
        <v>50</v>
      </c>
      <c r="J146" s="670">
        <v>50</v>
      </c>
      <c r="K146" s="671">
        <f t="shared" si="6"/>
        <v>200</v>
      </c>
      <c r="L146" s="671">
        <f t="shared" si="7"/>
        <v>2200</v>
      </c>
      <c r="M146" s="672">
        <f t="shared" si="8"/>
        <v>2200</v>
      </c>
      <c r="N146" s="661"/>
      <c r="O146" s="661"/>
    </row>
    <row r="147" spans="1:15" ht="20.25" customHeight="1">
      <c r="A147" s="665">
        <v>26</v>
      </c>
      <c r="B147" s="690" t="s">
        <v>2166</v>
      </c>
      <c r="C147" s="686" t="s">
        <v>2010</v>
      </c>
      <c r="D147" s="670">
        <v>0</v>
      </c>
      <c r="E147" s="691">
        <v>32</v>
      </c>
      <c r="F147" s="688">
        <v>90</v>
      </c>
      <c r="G147" s="670">
        <v>8</v>
      </c>
      <c r="H147" s="670">
        <v>8</v>
      </c>
      <c r="I147" s="670">
        <v>8</v>
      </c>
      <c r="J147" s="670">
        <v>8</v>
      </c>
      <c r="K147" s="671">
        <f t="shared" si="6"/>
        <v>32</v>
      </c>
      <c r="L147" s="671">
        <f t="shared" si="7"/>
        <v>2880</v>
      </c>
      <c r="M147" s="672">
        <f t="shared" si="8"/>
        <v>2880</v>
      </c>
      <c r="N147" s="661"/>
      <c r="O147" s="661"/>
    </row>
    <row r="148" spans="1:15" ht="20.25" customHeight="1">
      <c r="A148" s="665">
        <v>27</v>
      </c>
      <c r="B148" s="685" t="s">
        <v>2167</v>
      </c>
      <c r="C148" s="686" t="s">
        <v>2010</v>
      </c>
      <c r="D148" s="670">
        <v>0</v>
      </c>
      <c r="E148" s="691">
        <v>2</v>
      </c>
      <c r="F148" s="688">
        <v>35</v>
      </c>
      <c r="G148" s="670">
        <v>0.5</v>
      </c>
      <c r="H148" s="670">
        <v>0.5</v>
      </c>
      <c r="I148" s="670">
        <v>0.5</v>
      </c>
      <c r="J148" s="670">
        <v>0.5</v>
      </c>
      <c r="K148" s="671">
        <f t="shared" si="6"/>
        <v>2</v>
      </c>
      <c r="L148" s="671">
        <f t="shared" si="7"/>
        <v>70</v>
      </c>
      <c r="M148" s="672">
        <f t="shared" si="8"/>
        <v>70</v>
      </c>
      <c r="N148" s="661"/>
      <c r="O148" s="661"/>
    </row>
    <row r="149" spans="1:15" ht="20.25" customHeight="1">
      <c r="A149" s="665">
        <v>28</v>
      </c>
      <c r="B149" s="685" t="s">
        <v>2168</v>
      </c>
      <c r="C149" s="686" t="s">
        <v>2010</v>
      </c>
      <c r="D149" s="670">
        <v>0</v>
      </c>
      <c r="E149" s="687">
        <v>75</v>
      </c>
      <c r="F149" s="688">
        <v>80</v>
      </c>
      <c r="G149" s="670">
        <v>19</v>
      </c>
      <c r="H149" s="670">
        <v>19</v>
      </c>
      <c r="I149" s="670">
        <v>18</v>
      </c>
      <c r="J149" s="670">
        <v>19</v>
      </c>
      <c r="K149" s="671">
        <f t="shared" si="6"/>
        <v>75</v>
      </c>
      <c r="L149" s="671">
        <f t="shared" si="7"/>
        <v>6000</v>
      </c>
      <c r="M149" s="672">
        <f t="shared" si="8"/>
        <v>6000</v>
      </c>
      <c r="N149" s="661"/>
      <c r="O149" s="661"/>
    </row>
    <row r="150" spans="1:15" ht="20.25" customHeight="1">
      <c r="A150" s="665">
        <v>29</v>
      </c>
      <c r="B150" s="685" t="s">
        <v>2169</v>
      </c>
      <c r="C150" s="686" t="s">
        <v>2010</v>
      </c>
      <c r="D150" s="670">
        <v>0</v>
      </c>
      <c r="E150" s="687">
        <v>10</v>
      </c>
      <c r="F150" s="688">
        <v>100</v>
      </c>
      <c r="G150" s="670">
        <v>2</v>
      </c>
      <c r="H150" s="670">
        <v>3</v>
      </c>
      <c r="I150" s="670">
        <v>2</v>
      </c>
      <c r="J150" s="670">
        <v>3</v>
      </c>
      <c r="K150" s="671">
        <f t="shared" si="6"/>
        <v>10</v>
      </c>
      <c r="L150" s="671">
        <f t="shared" si="7"/>
        <v>1000</v>
      </c>
      <c r="M150" s="672">
        <f t="shared" si="8"/>
        <v>1000</v>
      </c>
      <c r="N150" s="661"/>
      <c r="O150" s="661"/>
    </row>
    <row r="151" spans="1:15" ht="20.25" customHeight="1">
      <c r="A151" s="665">
        <v>30</v>
      </c>
      <c r="B151" s="685" t="s">
        <v>2170</v>
      </c>
      <c r="C151" s="686" t="s">
        <v>2010</v>
      </c>
      <c r="D151" s="670">
        <v>0</v>
      </c>
      <c r="E151" s="687">
        <v>10</v>
      </c>
      <c r="F151" s="688">
        <v>100</v>
      </c>
      <c r="G151" s="670">
        <v>2</v>
      </c>
      <c r="H151" s="670">
        <v>3</v>
      </c>
      <c r="I151" s="670">
        <v>2</v>
      </c>
      <c r="J151" s="670">
        <v>3</v>
      </c>
      <c r="K151" s="671">
        <f t="shared" si="6"/>
        <v>10</v>
      </c>
      <c r="L151" s="671">
        <f t="shared" si="7"/>
        <v>1000</v>
      </c>
      <c r="M151" s="672">
        <f t="shared" si="8"/>
        <v>1000</v>
      </c>
      <c r="N151" s="661"/>
      <c r="O151" s="661"/>
    </row>
    <row r="152" spans="1:15" ht="20.25" customHeight="1">
      <c r="A152" s="665">
        <v>31</v>
      </c>
      <c r="B152" s="685" t="s">
        <v>2171</v>
      </c>
      <c r="C152" s="686" t="s">
        <v>852</v>
      </c>
      <c r="D152" s="670">
        <v>0</v>
      </c>
      <c r="E152" s="687">
        <v>20</v>
      </c>
      <c r="F152" s="688">
        <v>20</v>
      </c>
      <c r="G152" s="670">
        <v>5</v>
      </c>
      <c r="H152" s="670">
        <v>5</v>
      </c>
      <c r="I152" s="670">
        <v>5</v>
      </c>
      <c r="J152" s="670">
        <v>5</v>
      </c>
      <c r="K152" s="671">
        <f t="shared" si="6"/>
        <v>20</v>
      </c>
      <c r="L152" s="671">
        <f t="shared" si="7"/>
        <v>400</v>
      </c>
      <c r="M152" s="672">
        <f t="shared" si="8"/>
        <v>400</v>
      </c>
      <c r="N152" s="661"/>
      <c r="O152" s="661"/>
    </row>
    <row r="153" spans="1:15" ht="20.25" customHeight="1">
      <c r="A153" s="665">
        <v>32</v>
      </c>
      <c r="B153" s="685" t="s">
        <v>2172</v>
      </c>
      <c r="C153" s="686" t="s">
        <v>2010</v>
      </c>
      <c r="D153" s="670">
        <v>0</v>
      </c>
      <c r="E153" s="687">
        <v>140</v>
      </c>
      <c r="F153" s="688">
        <v>44</v>
      </c>
      <c r="G153" s="670">
        <v>35</v>
      </c>
      <c r="H153" s="670">
        <v>35</v>
      </c>
      <c r="I153" s="670">
        <v>35</v>
      </c>
      <c r="J153" s="670">
        <v>35</v>
      </c>
      <c r="K153" s="671">
        <f t="shared" si="6"/>
        <v>140</v>
      </c>
      <c r="L153" s="671">
        <f t="shared" si="7"/>
        <v>6160</v>
      </c>
      <c r="M153" s="672">
        <f t="shared" si="8"/>
        <v>6160</v>
      </c>
      <c r="N153" s="661"/>
      <c r="O153" s="661"/>
    </row>
    <row r="154" spans="1:15" ht="20.25" customHeight="1">
      <c r="A154" s="665">
        <v>33</v>
      </c>
      <c r="B154" s="685" t="s">
        <v>2173</v>
      </c>
      <c r="C154" s="686" t="s">
        <v>2010</v>
      </c>
      <c r="D154" s="670">
        <v>0</v>
      </c>
      <c r="E154" s="687">
        <v>140</v>
      </c>
      <c r="F154" s="688">
        <v>50</v>
      </c>
      <c r="G154" s="670">
        <v>35</v>
      </c>
      <c r="H154" s="670">
        <v>35</v>
      </c>
      <c r="I154" s="670">
        <v>35</v>
      </c>
      <c r="J154" s="670">
        <v>35</v>
      </c>
      <c r="K154" s="671">
        <f t="shared" si="6"/>
        <v>140</v>
      </c>
      <c r="L154" s="671">
        <f t="shared" si="7"/>
        <v>7000</v>
      </c>
      <c r="M154" s="672">
        <f t="shared" si="8"/>
        <v>7000</v>
      </c>
      <c r="N154" s="661"/>
      <c r="O154" s="661"/>
    </row>
    <row r="155" spans="1:15" ht="20.25" customHeight="1">
      <c r="A155" s="665">
        <v>34</v>
      </c>
      <c r="B155" s="685" t="s">
        <v>2174</v>
      </c>
      <c r="C155" s="686" t="s">
        <v>2010</v>
      </c>
      <c r="D155" s="670">
        <v>0</v>
      </c>
      <c r="E155" s="687">
        <v>50</v>
      </c>
      <c r="F155" s="688">
        <v>80</v>
      </c>
      <c r="G155" s="670">
        <v>12.5</v>
      </c>
      <c r="H155" s="670">
        <v>12.5</v>
      </c>
      <c r="I155" s="670">
        <v>12.5</v>
      </c>
      <c r="J155" s="670">
        <v>12.5</v>
      </c>
      <c r="K155" s="671">
        <f t="shared" si="6"/>
        <v>50</v>
      </c>
      <c r="L155" s="671">
        <f t="shared" si="7"/>
        <v>4000</v>
      </c>
      <c r="M155" s="672">
        <f t="shared" si="8"/>
        <v>4000</v>
      </c>
      <c r="N155" s="661"/>
      <c r="O155" s="661"/>
    </row>
    <row r="156" spans="1:15" ht="20.25" customHeight="1">
      <c r="A156" s="665">
        <v>35</v>
      </c>
      <c r="B156" s="685" t="s">
        <v>2175</v>
      </c>
      <c r="C156" s="686" t="s">
        <v>2010</v>
      </c>
      <c r="D156" s="670">
        <v>0</v>
      </c>
      <c r="E156" s="687">
        <v>180</v>
      </c>
      <c r="F156" s="688">
        <v>80</v>
      </c>
      <c r="G156" s="670">
        <v>45</v>
      </c>
      <c r="H156" s="670">
        <v>45</v>
      </c>
      <c r="I156" s="670">
        <v>45</v>
      </c>
      <c r="J156" s="670">
        <v>45</v>
      </c>
      <c r="K156" s="671">
        <f t="shared" si="6"/>
        <v>180</v>
      </c>
      <c r="L156" s="671">
        <f t="shared" si="7"/>
        <v>14400</v>
      </c>
      <c r="M156" s="672">
        <f t="shared" si="8"/>
        <v>14400</v>
      </c>
      <c r="N156" s="661"/>
      <c r="O156" s="661"/>
    </row>
    <row r="157" spans="1:15" ht="20.25" customHeight="1">
      <c r="A157" s="665">
        <v>36</v>
      </c>
      <c r="B157" s="685" t="s">
        <v>2176</v>
      </c>
      <c r="C157" s="686" t="s">
        <v>2010</v>
      </c>
      <c r="D157" s="670">
        <v>0</v>
      </c>
      <c r="E157" s="687">
        <v>80</v>
      </c>
      <c r="F157" s="688">
        <v>50</v>
      </c>
      <c r="G157" s="670">
        <v>20</v>
      </c>
      <c r="H157" s="670">
        <v>20</v>
      </c>
      <c r="I157" s="670">
        <v>20</v>
      </c>
      <c r="J157" s="670">
        <v>20</v>
      </c>
      <c r="K157" s="671">
        <f t="shared" si="6"/>
        <v>80</v>
      </c>
      <c r="L157" s="671">
        <f t="shared" si="7"/>
        <v>4000</v>
      </c>
      <c r="M157" s="672">
        <f t="shared" si="8"/>
        <v>4000</v>
      </c>
      <c r="N157" s="661"/>
      <c r="O157" s="661"/>
    </row>
    <row r="158" spans="1:15" ht="20.25" customHeight="1">
      <c r="A158" s="665">
        <v>37</v>
      </c>
      <c r="B158" s="685" t="s">
        <v>2177</v>
      </c>
      <c r="C158" s="686" t="s">
        <v>2010</v>
      </c>
      <c r="D158" s="670">
        <v>0</v>
      </c>
      <c r="E158" s="687">
        <v>50</v>
      </c>
      <c r="F158" s="688">
        <v>50</v>
      </c>
      <c r="G158" s="670">
        <v>12.5</v>
      </c>
      <c r="H158" s="670">
        <v>12.5</v>
      </c>
      <c r="I158" s="670">
        <v>12.5</v>
      </c>
      <c r="J158" s="670">
        <v>12.5</v>
      </c>
      <c r="K158" s="671">
        <f t="shared" si="6"/>
        <v>50</v>
      </c>
      <c r="L158" s="671">
        <f t="shared" si="7"/>
        <v>2500</v>
      </c>
      <c r="M158" s="672">
        <f t="shared" si="8"/>
        <v>2500</v>
      </c>
      <c r="N158" s="661"/>
      <c r="O158" s="661"/>
    </row>
    <row r="159" spans="1:15" ht="20.25" customHeight="1">
      <c r="A159" s="665">
        <v>38</v>
      </c>
      <c r="B159" s="685" t="s">
        <v>2178</v>
      </c>
      <c r="C159" s="686" t="s">
        <v>2010</v>
      </c>
      <c r="D159" s="670">
        <v>0</v>
      </c>
      <c r="E159" s="687">
        <v>4</v>
      </c>
      <c r="F159" s="688">
        <v>35</v>
      </c>
      <c r="G159" s="670">
        <v>1</v>
      </c>
      <c r="H159" s="670">
        <v>1</v>
      </c>
      <c r="I159" s="670">
        <v>1</v>
      </c>
      <c r="J159" s="670">
        <v>1</v>
      </c>
      <c r="K159" s="671">
        <f t="shared" si="6"/>
        <v>4</v>
      </c>
      <c r="L159" s="671">
        <f t="shared" si="7"/>
        <v>140</v>
      </c>
      <c r="M159" s="672">
        <f t="shared" si="8"/>
        <v>140</v>
      </c>
      <c r="N159" s="661"/>
      <c r="O159" s="661"/>
    </row>
    <row r="160" spans="1:15" ht="20.25" customHeight="1">
      <c r="A160" s="665">
        <v>39</v>
      </c>
      <c r="B160" s="685" t="s">
        <v>2179</v>
      </c>
      <c r="C160" s="686" t="s">
        <v>2010</v>
      </c>
      <c r="D160" s="670">
        <v>0</v>
      </c>
      <c r="E160" s="687">
        <v>2</v>
      </c>
      <c r="F160" s="688">
        <v>40</v>
      </c>
      <c r="G160" s="670">
        <v>0.5</v>
      </c>
      <c r="H160" s="670">
        <v>0.5</v>
      </c>
      <c r="I160" s="670">
        <v>0.5</v>
      </c>
      <c r="J160" s="670">
        <v>0.5</v>
      </c>
      <c r="K160" s="671">
        <f t="shared" si="6"/>
        <v>2</v>
      </c>
      <c r="L160" s="671">
        <f t="shared" si="7"/>
        <v>80</v>
      </c>
      <c r="M160" s="672">
        <f t="shared" si="8"/>
        <v>80</v>
      </c>
      <c r="N160" s="661"/>
      <c r="O160" s="661"/>
    </row>
    <row r="161" spans="1:15" ht="20.25" customHeight="1">
      <c r="A161" s="665">
        <v>40</v>
      </c>
      <c r="B161" s="685" t="s">
        <v>2180</v>
      </c>
      <c r="C161" s="686" t="s">
        <v>2010</v>
      </c>
      <c r="D161" s="670">
        <v>0</v>
      </c>
      <c r="E161" s="687">
        <v>4</v>
      </c>
      <c r="F161" s="688">
        <v>25</v>
      </c>
      <c r="G161" s="670">
        <v>1</v>
      </c>
      <c r="H161" s="670">
        <v>1</v>
      </c>
      <c r="I161" s="670">
        <v>1</v>
      </c>
      <c r="J161" s="670">
        <v>1</v>
      </c>
      <c r="K161" s="671">
        <f t="shared" si="6"/>
        <v>4</v>
      </c>
      <c r="L161" s="671">
        <f t="shared" si="7"/>
        <v>100</v>
      </c>
      <c r="M161" s="672">
        <f t="shared" si="8"/>
        <v>100</v>
      </c>
      <c r="N161" s="661"/>
      <c r="O161" s="661"/>
    </row>
    <row r="162" spans="1:15" ht="20.25" customHeight="1">
      <c r="A162" s="665">
        <v>41</v>
      </c>
      <c r="B162" s="685" t="s">
        <v>2181</v>
      </c>
      <c r="C162" s="686" t="s">
        <v>2010</v>
      </c>
      <c r="D162" s="670">
        <v>0</v>
      </c>
      <c r="E162" s="687">
        <v>2</v>
      </c>
      <c r="F162" s="688">
        <v>25</v>
      </c>
      <c r="G162" s="670">
        <v>0.5</v>
      </c>
      <c r="H162" s="670">
        <v>0.5</v>
      </c>
      <c r="I162" s="670">
        <v>0.5</v>
      </c>
      <c r="J162" s="670">
        <v>0.5</v>
      </c>
      <c r="K162" s="671">
        <f t="shared" si="6"/>
        <v>2</v>
      </c>
      <c r="L162" s="671">
        <f t="shared" si="7"/>
        <v>50</v>
      </c>
      <c r="M162" s="672">
        <f t="shared" si="8"/>
        <v>50</v>
      </c>
      <c r="N162" s="661"/>
      <c r="O162" s="661"/>
    </row>
    <row r="163" spans="1:15" ht="20.25" customHeight="1">
      <c r="A163" s="665">
        <v>42</v>
      </c>
      <c r="B163" s="685" t="s">
        <v>2182</v>
      </c>
      <c r="C163" s="686" t="s">
        <v>2010</v>
      </c>
      <c r="D163" s="670">
        <v>0</v>
      </c>
      <c r="E163" s="687">
        <v>2</v>
      </c>
      <c r="F163" s="688">
        <v>110</v>
      </c>
      <c r="G163" s="670">
        <v>0.5</v>
      </c>
      <c r="H163" s="670">
        <v>0.5</v>
      </c>
      <c r="I163" s="670">
        <v>0.5</v>
      </c>
      <c r="J163" s="670">
        <v>0.5</v>
      </c>
      <c r="K163" s="671">
        <f t="shared" si="6"/>
        <v>2</v>
      </c>
      <c r="L163" s="671">
        <f t="shared" si="7"/>
        <v>220</v>
      </c>
      <c r="M163" s="672">
        <f t="shared" si="8"/>
        <v>220</v>
      </c>
      <c r="N163" s="661"/>
      <c r="O163" s="661"/>
    </row>
    <row r="164" spans="1:15" ht="20.25" customHeight="1">
      <c r="A164" s="665">
        <v>43</v>
      </c>
      <c r="B164" s="685" t="s">
        <v>2183</v>
      </c>
      <c r="C164" s="686" t="s">
        <v>2010</v>
      </c>
      <c r="D164" s="670">
        <v>0</v>
      </c>
      <c r="E164" s="687">
        <v>300</v>
      </c>
      <c r="F164" s="688">
        <v>110</v>
      </c>
      <c r="G164" s="670">
        <v>75</v>
      </c>
      <c r="H164" s="670">
        <v>75</v>
      </c>
      <c r="I164" s="670">
        <v>75</v>
      </c>
      <c r="J164" s="670">
        <v>75</v>
      </c>
      <c r="K164" s="671">
        <f t="shared" si="6"/>
        <v>300</v>
      </c>
      <c r="L164" s="671">
        <f t="shared" si="7"/>
        <v>33000</v>
      </c>
      <c r="M164" s="672">
        <f t="shared" si="8"/>
        <v>33000</v>
      </c>
      <c r="N164" s="661"/>
      <c r="O164" s="661"/>
    </row>
    <row r="165" spans="1:15" ht="20.25" customHeight="1">
      <c r="A165" s="665">
        <v>44</v>
      </c>
      <c r="B165" s="685" t="s">
        <v>2184</v>
      </c>
      <c r="C165" s="686" t="s">
        <v>2010</v>
      </c>
      <c r="D165" s="670">
        <v>0</v>
      </c>
      <c r="E165" s="687">
        <v>112</v>
      </c>
      <c r="F165" s="688">
        <v>60</v>
      </c>
      <c r="G165" s="670">
        <v>28</v>
      </c>
      <c r="H165" s="670">
        <v>28</v>
      </c>
      <c r="I165" s="670">
        <v>28</v>
      </c>
      <c r="J165" s="670">
        <v>28</v>
      </c>
      <c r="K165" s="671">
        <f t="shared" si="6"/>
        <v>112</v>
      </c>
      <c r="L165" s="671">
        <f t="shared" si="7"/>
        <v>6720</v>
      </c>
      <c r="M165" s="672">
        <f t="shared" si="8"/>
        <v>6720</v>
      </c>
      <c r="N165" s="661"/>
      <c r="O165" s="661"/>
    </row>
    <row r="166" spans="1:15" ht="20.25" customHeight="1">
      <c r="A166" s="665">
        <v>45</v>
      </c>
      <c r="B166" s="685" t="s">
        <v>2185</v>
      </c>
      <c r="C166" s="686" t="s">
        <v>2010</v>
      </c>
      <c r="D166" s="670">
        <v>0</v>
      </c>
      <c r="E166" s="687">
        <v>100</v>
      </c>
      <c r="F166" s="688">
        <v>120</v>
      </c>
      <c r="G166" s="670">
        <v>25</v>
      </c>
      <c r="H166" s="670">
        <v>25</v>
      </c>
      <c r="I166" s="670">
        <v>25</v>
      </c>
      <c r="J166" s="670">
        <v>25</v>
      </c>
      <c r="K166" s="671">
        <f t="shared" si="6"/>
        <v>100</v>
      </c>
      <c r="L166" s="671">
        <f t="shared" si="7"/>
        <v>12000</v>
      </c>
      <c r="M166" s="672">
        <f t="shared" si="8"/>
        <v>12000</v>
      </c>
      <c r="N166" s="661"/>
      <c r="O166" s="661"/>
    </row>
    <row r="167" spans="1:15" ht="20.25" customHeight="1">
      <c r="A167" s="665">
        <v>46</v>
      </c>
      <c r="B167" s="685" t="s">
        <v>2186</v>
      </c>
      <c r="C167" s="686" t="s">
        <v>2010</v>
      </c>
      <c r="D167" s="670">
        <v>0</v>
      </c>
      <c r="E167" s="687">
        <v>2</v>
      </c>
      <c r="F167" s="688">
        <v>76</v>
      </c>
      <c r="G167" s="670">
        <v>0.5</v>
      </c>
      <c r="H167" s="670">
        <v>0.5</v>
      </c>
      <c r="I167" s="670">
        <v>0.5</v>
      </c>
      <c r="J167" s="670">
        <v>0.5</v>
      </c>
      <c r="K167" s="671">
        <f t="shared" si="6"/>
        <v>2</v>
      </c>
      <c r="L167" s="671">
        <f t="shared" si="7"/>
        <v>152</v>
      </c>
      <c r="M167" s="672">
        <f t="shared" si="8"/>
        <v>152</v>
      </c>
      <c r="N167" s="661"/>
      <c r="O167" s="661"/>
    </row>
    <row r="168" spans="1:15" ht="20.25" customHeight="1">
      <c r="A168" s="665">
        <v>47</v>
      </c>
      <c r="B168" s="685" t="s">
        <v>2187</v>
      </c>
      <c r="C168" s="686" t="s">
        <v>2010</v>
      </c>
      <c r="D168" s="670">
        <v>0</v>
      </c>
      <c r="E168" s="687">
        <v>40</v>
      </c>
      <c r="F168" s="688">
        <v>85</v>
      </c>
      <c r="G168" s="670">
        <v>10</v>
      </c>
      <c r="H168" s="670">
        <v>10</v>
      </c>
      <c r="I168" s="670">
        <v>10</v>
      </c>
      <c r="J168" s="670">
        <v>10</v>
      </c>
      <c r="K168" s="671">
        <f t="shared" si="6"/>
        <v>40</v>
      </c>
      <c r="L168" s="671">
        <f t="shared" si="7"/>
        <v>3400</v>
      </c>
      <c r="M168" s="672">
        <f t="shared" si="8"/>
        <v>3400</v>
      </c>
      <c r="N168" s="661"/>
      <c r="O168" s="661"/>
    </row>
    <row r="169" spans="1:15" ht="20.25" customHeight="1">
      <c r="A169" s="665">
        <v>48</v>
      </c>
      <c r="B169" s="685" t="s">
        <v>2188</v>
      </c>
      <c r="C169" s="686" t="s">
        <v>2010</v>
      </c>
      <c r="D169" s="670">
        <v>0</v>
      </c>
      <c r="E169" s="687">
        <v>100</v>
      </c>
      <c r="F169" s="688">
        <v>85</v>
      </c>
      <c r="G169" s="670">
        <v>25</v>
      </c>
      <c r="H169" s="670">
        <v>25</v>
      </c>
      <c r="I169" s="670">
        <v>25</v>
      </c>
      <c r="J169" s="670">
        <v>25</v>
      </c>
      <c r="K169" s="671">
        <f t="shared" si="6"/>
        <v>100</v>
      </c>
      <c r="L169" s="671">
        <f t="shared" si="7"/>
        <v>8500</v>
      </c>
      <c r="M169" s="672">
        <f t="shared" si="8"/>
        <v>8500</v>
      </c>
      <c r="N169" s="661"/>
      <c r="O169" s="661"/>
    </row>
    <row r="170" spans="1:15" ht="20.25" customHeight="1">
      <c r="A170" s="665">
        <v>49</v>
      </c>
      <c r="B170" s="685" t="s">
        <v>2189</v>
      </c>
      <c r="C170" s="686" t="s">
        <v>2010</v>
      </c>
      <c r="D170" s="670">
        <v>0</v>
      </c>
      <c r="E170" s="687">
        <v>5</v>
      </c>
      <c r="F170" s="688">
        <v>85</v>
      </c>
      <c r="G170" s="670">
        <v>1</v>
      </c>
      <c r="H170" s="670">
        <v>2</v>
      </c>
      <c r="I170" s="670">
        <v>1</v>
      </c>
      <c r="J170" s="670">
        <v>1</v>
      </c>
      <c r="K170" s="671">
        <f t="shared" si="6"/>
        <v>5</v>
      </c>
      <c r="L170" s="671">
        <f t="shared" si="7"/>
        <v>425</v>
      </c>
      <c r="M170" s="672">
        <f t="shared" si="8"/>
        <v>425</v>
      </c>
      <c r="N170" s="692"/>
      <c r="O170" s="661"/>
    </row>
    <row r="171" spans="1:15" ht="20.25" customHeight="1">
      <c r="A171" s="665">
        <v>50</v>
      </c>
      <c r="B171" s="685" t="s">
        <v>2190</v>
      </c>
      <c r="C171" s="686" t="s">
        <v>2010</v>
      </c>
      <c r="D171" s="670">
        <v>0</v>
      </c>
      <c r="E171" s="687">
        <v>15</v>
      </c>
      <c r="F171" s="688">
        <v>85</v>
      </c>
      <c r="G171" s="670">
        <v>3</v>
      </c>
      <c r="H171" s="670">
        <v>3</v>
      </c>
      <c r="I171" s="670">
        <v>4</v>
      </c>
      <c r="J171" s="670">
        <v>5</v>
      </c>
      <c r="K171" s="671">
        <f t="shared" si="6"/>
        <v>15</v>
      </c>
      <c r="L171" s="671">
        <f t="shared" si="7"/>
        <v>1275</v>
      </c>
      <c r="M171" s="672">
        <f t="shared" si="8"/>
        <v>1275</v>
      </c>
      <c r="N171" s="661"/>
      <c r="O171" s="661"/>
    </row>
    <row r="172" spans="1:15" ht="20.25" customHeight="1">
      <c r="A172" s="665">
        <v>51</v>
      </c>
      <c r="B172" s="685" t="s">
        <v>2191</v>
      </c>
      <c r="C172" s="686" t="s">
        <v>2148</v>
      </c>
      <c r="D172" s="670">
        <v>0</v>
      </c>
      <c r="E172" s="687">
        <v>5000</v>
      </c>
      <c r="F172" s="688">
        <v>13</v>
      </c>
      <c r="G172" s="670">
        <v>1250</v>
      </c>
      <c r="H172" s="670">
        <v>1250</v>
      </c>
      <c r="I172" s="670">
        <v>1250</v>
      </c>
      <c r="J172" s="670">
        <v>1250</v>
      </c>
      <c r="K172" s="671">
        <f t="shared" si="6"/>
        <v>5000</v>
      </c>
      <c r="L172" s="671">
        <f t="shared" si="7"/>
        <v>65000</v>
      </c>
      <c r="M172" s="672">
        <f t="shared" si="8"/>
        <v>65000</v>
      </c>
      <c r="N172" s="661"/>
      <c r="O172" s="661"/>
    </row>
    <row r="173" spans="1:15" ht="20.25" customHeight="1">
      <c r="A173" s="665">
        <v>52</v>
      </c>
      <c r="B173" s="685" t="s">
        <v>2192</v>
      </c>
      <c r="C173" s="686" t="s">
        <v>2148</v>
      </c>
      <c r="D173" s="670">
        <v>0</v>
      </c>
      <c r="E173" s="687">
        <v>5500</v>
      </c>
      <c r="F173" s="688">
        <v>13</v>
      </c>
      <c r="G173" s="670">
        <v>1375</v>
      </c>
      <c r="H173" s="670">
        <v>1375</v>
      </c>
      <c r="I173" s="670">
        <v>1375</v>
      </c>
      <c r="J173" s="670">
        <v>1375</v>
      </c>
      <c r="K173" s="671">
        <f t="shared" si="6"/>
        <v>5500</v>
      </c>
      <c r="L173" s="671">
        <f t="shared" si="7"/>
        <v>71500</v>
      </c>
      <c r="M173" s="672">
        <f t="shared" si="8"/>
        <v>71500</v>
      </c>
      <c r="N173" s="661"/>
      <c r="O173" s="661"/>
    </row>
    <row r="174" spans="1:15" ht="20.25" customHeight="1">
      <c r="A174" s="665">
        <v>53</v>
      </c>
      <c r="B174" s="685" t="s">
        <v>2193</v>
      </c>
      <c r="C174" s="686" t="s">
        <v>2194</v>
      </c>
      <c r="D174" s="670">
        <v>0</v>
      </c>
      <c r="E174" s="687">
        <v>2</v>
      </c>
      <c r="F174" s="688">
        <v>8</v>
      </c>
      <c r="G174" s="670">
        <v>1</v>
      </c>
      <c r="H174" s="670">
        <v>0</v>
      </c>
      <c r="I174" s="670">
        <v>1</v>
      </c>
      <c r="J174" s="670">
        <v>0</v>
      </c>
      <c r="K174" s="671">
        <f t="shared" si="6"/>
        <v>2</v>
      </c>
      <c r="L174" s="671">
        <f t="shared" si="7"/>
        <v>16</v>
      </c>
      <c r="M174" s="672">
        <f t="shared" si="8"/>
        <v>16</v>
      </c>
      <c r="N174" s="661"/>
      <c r="O174" s="661"/>
    </row>
    <row r="175" spans="1:15" ht="20.25" customHeight="1">
      <c r="A175" s="665">
        <v>54</v>
      </c>
      <c r="B175" s="690" t="s">
        <v>2195</v>
      </c>
      <c r="C175" s="686" t="s">
        <v>2196</v>
      </c>
      <c r="D175" s="670">
        <v>0</v>
      </c>
      <c r="E175" s="685">
        <v>190</v>
      </c>
      <c r="F175" s="688">
        <v>60</v>
      </c>
      <c r="G175" s="670">
        <v>47</v>
      </c>
      <c r="H175" s="670">
        <v>48</v>
      </c>
      <c r="I175" s="670">
        <v>47</v>
      </c>
      <c r="J175" s="670">
        <v>48</v>
      </c>
      <c r="K175" s="671">
        <f t="shared" si="6"/>
        <v>190</v>
      </c>
      <c r="L175" s="671">
        <f t="shared" si="7"/>
        <v>11400</v>
      </c>
      <c r="M175" s="672">
        <f t="shared" si="8"/>
        <v>11400</v>
      </c>
      <c r="N175" s="661"/>
      <c r="O175" s="661"/>
    </row>
    <row r="176" spans="1:15" ht="20.25" customHeight="1">
      <c r="A176" s="665">
        <v>55</v>
      </c>
      <c r="B176" s="685" t="s">
        <v>2197</v>
      </c>
      <c r="C176" s="686" t="s">
        <v>225</v>
      </c>
      <c r="D176" s="670">
        <v>0</v>
      </c>
      <c r="E176" s="687">
        <v>180</v>
      </c>
      <c r="F176" s="688">
        <v>15</v>
      </c>
      <c r="G176" s="670">
        <v>45</v>
      </c>
      <c r="H176" s="670">
        <v>45</v>
      </c>
      <c r="I176" s="670">
        <v>45</v>
      </c>
      <c r="J176" s="670">
        <v>45</v>
      </c>
      <c r="K176" s="671">
        <f t="shared" si="6"/>
        <v>180</v>
      </c>
      <c r="L176" s="671">
        <f t="shared" si="7"/>
        <v>2700</v>
      </c>
      <c r="M176" s="672">
        <f t="shared" si="8"/>
        <v>2700</v>
      </c>
      <c r="N176" s="661"/>
      <c r="O176" s="661"/>
    </row>
    <row r="177" spans="1:15" ht="20.25" customHeight="1">
      <c r="A177" s="665">
        <v>56</v>
      </c>
      <c r="B177" s="685" t="s">
        <v>2198</v>
      </c>
      <c r="C177" s="686" t="s">
        <v>2199</v>
      </c>
      <c r="D177" s="670">
        <v>0</v>
      </c>
      <c r="E177" s="691">
        <v>10</v>
      </c>
      <c r="F177" s="688">
        <v>60</v>
      </c>
      <c r="G177" s="670">
        <v>2</v>
      </c>
      <c r="H177" s="670">
        <v>3</v>
      </c>
      <c r="I177" s="670">
        <v>2</v>
      </c>
      <c r="J177" s="670">
        <v>3</v>
      </c>
      <c r="K177" s="671">
        <f t="shared" si="6"/>
        <v>10</v>
      </c>
      <c r="L177" s="671">
        <f t="shared" si="7"/>
        <v>600</v>
      </c>
      <c r="M177" s="672">
        <f t="shared" si="8"/>
        <v>600</v>
      </c>
      <c r="N177" s="661"/>
      <c r="O177" s="661"/>
    </row>
    <row r="178" spans="1:15" ht="20.25" customHeight="1">
      <c r="A178" s="665">
        <v>57</v>
      </c>
      <c r="B178" s="685" t="s">
        <v>2200</v>
      </c>
      <c r="C178" s="686" t="s">
        <v>2135</v>
      </c>
      <c r="D178" s="670">
        <v>0</v>
      </c>
      <c r="E178" s="691">
        <v>220</v>
      </c>
      <c r="F178" s="688">
        <v>44</v>
      </c>
      <c r="G178" s="670">
        <v>55</v>
      </c>
      <c r="H178" s="670">
        <v>55</v>
      </c>
      <c r="I178" s="670">
        <v>55</v>
      </c>
      <c r="J178" s="670">
        <v>55</v>
      </c>
      <c r="K178" s="671">
        <f t="shared" si="6"/>
        <v>220</v>
      </c>
      <c r="L178" s="671">
        <f t="shared" si="7"/>
        <v>9680</v>
      </c>
      <c r="M178" s="672">
        <f t="shared" si="8"/>
        <v>9680</v>
      </c>
      <c r="N178" s="661"/>
      <c r="O178" s="661"/>
    </row>
    <row r="179" spans="1:15" ht="20.25" customHeight="1">
      <c r="A179" s="665">
        <v>58</v>
      </c>
      <c r="B179" s="685" t="s">
        <v>2201</v>
      </c>
      <c r="C179" s="686" t="s">
        <v>2148</v>
      </c>
      <c r="D179" s="670">
        <v>0</v>
      </c>
      <c r="E179" s="687">
        <v>400</v>
      </c>
      <c r="F179" s="688">
        <v>10</v>
      </c>
      <c r="G179" s="670">
        <v>100</v>
      </c>
      <c r="H179" s="670">
        <v>100</v>
      </c>
      <c r="I179" s="670">
        <v>100</v>
      </c>
      <c r="J179" s="670">
        <v>100</v>
      </c>
      <c r="K179" s="671">
        <f t="shared" si="6"/>
        <v>400</v>
      </c>
      <c r="L179" s="671">
        <f t="shared" si="7"/>
        <v>4000</v>
      </c>
      <c r="M179" s="672">
        <f t="shared" si="8"/>
        <v>4000</v>
      </c>
      <c r="N179" s="661"/>
      <c r="O179" s="661"/>
    </row>
    <row r="180" spans="1:15" ht="20.25" customHeight="1">
      <c r="A180" s="665">
        <v>59</v>
      </c>
      <c r="B180" s="685" t="s">
        <v>2202</v>
      </c>
      <c r="C180" s="686" t="s">
        <v>2148</v>
      </c>
      <c r="D180" s="670">
        <v>0</v>
      </c>
      <c r="E180" s="687">
        <v>9</v>
      </c>
      <c r="F180" s="688">
        <v>7</v>
      </c>
      <c r="G180" s="670">
        <v>2</v>
      </c>
      <c r="H180" s="670">
        <v>3</v>
      </c>
      <c r="I180" s="670">
        <v>2</v>
      </c>
      <c r="J180" s="670">
        <v>2</v>
      </c>
      <c r="K180" s="671">
        <f t="shared" si="6"/>
        <v>9</v>
      </c>
      <c r="L180" s="671">
        <f t="shared" si="7"/>
        <v>63</v>
      </c>
      <c r="M180" s="672">
        <f t="shared" si="8"/>
        <v>63</v>
      </c>
      <c r="N180" s="661"/>
      <c r="O180" s="661"/>
    </row>
    <row r="181" spans="1:15" ht="20.25" customHeight="1">
      <c r="A181" s="665">
        <v>60</v>
      </c>
      <c r="B181" s="685" t="s">
        <v>2203</v>
      </c>
      <c r="C181" s="686" t="s">
        <v>2194</v>
      </c>
      <c r="D181" s="670">
        <v>0</v>
      </c>
      <c r="E181" s="687">
        <v>250</v>
      </c>
      <c r="F181" s="688">
        <v>35</v>
      </c>
      <c r="G181" s="670">
        <v>62</v>
      </c>
      <c r="H181" s="670">
        <v>63</v>
      </c>
      <c r="I181" s="670">
        <v>62</v>
      </c>
      <c r="J181" s="670">
        <v>63</v>
      </c>
      <c r="K181" s="671">
        <f t="shared" si="6"/>
        <v>250</v>
      </c>
      <c r="L181" s="671">
        <f t="shared" si="7"/>
        <v>8750</v>
      </c>
      <c r="M181" s="672">
        <f t="shared" si="8"/>
        <v>8750</v>
      </c>
      <c r="N181" s="661"/>
      <c r="O181" s="661"/>
    </row>
    <row r="182" spans="1:15" ht="20.25" customHeight="1">
      <c r="A182" s="665">
        <v>61</v>
      </c>
      <c r="B182" s="685" t="s">
        <v>2204</v>
      </c>
      <c r="C182" s="686" t="s">
        <v>2140</v>
      </c>
      <c r="D182" s="670">
        <v>0</v>
      </c>
      <c r="E182" s="687">
        <v>1</v>
      </c>
      <c r="F182" s="688">
        <v>45</v>
      </c>
      <c r="G182" s="670">
        <v>1</v>
      </c>
      <c r="H182" s="670">
        <v>0</v>
      </c>
      <c r="I182" s="670">
        <v>0</v>
      </c>
      <c r="J182" s="670">
        <v>0</v>
      </c>
      <c r="K182" s="671">
        <f t="shared" si="6"/>
        <v>1</v>
      </c>
      <c r="L182" s="671">
        <f t="shared" si="7"/>
        <v>45</v>
      </c>
      <c r="M182" s="672">
        <f t="shared" si="8"/>
        <v>45</v>
      </c>
      <c r="N182" s="661"/>
      <c r="O182" s="661"/>
    </row>
    <row r="183" spans="1:15" ht="20.25" customHeight="1">
      <c r="A183" s="665">
        <v>62</v>
      </c>
      <c r="B183" s="690" t="s">
        <v>2205</v>
      </c>
      <c r="C183" s="693" t="s">
        <v>2140</v>
      </c>
      <c r="D183" s="670">
        <v>0</v>
      </c>
      <c r="E183" s="687">
        <v>5</v>
      </c>
      <c r="F183" s="694">
        <v>40</v>
      </c>
      <c r="G183" s="670">
        <v>1</v>
      </c>
      <c r="H183" s="670">
        <v>1</v>
      </c>
      <c r="I183" s="670">
        <v>1</v>
      </c>
      <c r="J183" s="670">
        <v>2</v>
      </c>
      <c r="K183" s="671">
        <f t="shared" si="6"/>
        <v>5</v>
      </c>
      <c r="L183" s="671">
        <f t="shared" si="7"/>
        <v>200</v>
      </c>
      <c r="M183" s="672">
        <f t="shared" si="8"/>
        <v>200</v>
      </c>
      <c r="N183" s="661"/>
      <c r="O183" s="661"/>
    </row>
    <row r="184" spans="1:15" ht="20.25" customHeight="1">
      <c r="A184" s="665"/>
      <c r="B184" s="695" t="s">
        <v>2206</v>
      </c>
      <c r="C184" s="667"/>
      <c r="D184" s="670"/>
      <c r="E184" s="668"/>
      <c r="F184" s="669"/>
      <c r="G184" s="670"/>
      <c r="H184" s="670"/>
      <c r="I184" s="670"/>
      <c r="J184" s="670"/>
      <c r="K184" s="671"/>
      <c r="L184" s="696">
        <f>SUM(L122:L183)</f>
        <v>413185</v>
      </c>
      <c r="M184" s="697">
        <f t="shared" si="8"/>
        <v>413185</v>
      </c>
      <c r="N184" s="661"/>
      <c r="O184" s="661"/>
    </row>
    <row r="185" spans="1:15" ht="20.25" customHeight="1">
      <c r="A185" s="685"/>
      <c r="B185" s="698" t="s">
        <v>2207</v>
      </c>
      <c r="C185" s="685"/>
      <c r="D185" s="685"/>
      <c r="E185" s="685"/>
      <c r="F185" s="685"/>
      <c r="G185" s="685"/>
      <c r="H185" s="685"/>
      <c r="I185" s="685"/>
      <c r="J185" s="685"/>
      <c r="K185" s="685"/>
      <c r="L185" s="685"/>
      <c r="M185" s="685"/>
      <c r="N185" s="685"/>
      <c r="O185" s="685"/>
    </row>
    <row r="186" spans="1:15" ht="20.25" customHeight="1">
      <c r="A186" s="699">
        <v>1</v>
      </c>
      <c r="B186" s="700" t="s">
        <v>2208</v>
      </c>
      <c r="C186" s="701" t="s">
        <v>2209</v>
      </c>
      <c r="D186" s="700">
        <v>0</v>
      </c>
      <c r="E186" s="700">
        <v>10</v>
      </c>
      <c r="F186" s="702">
        <v>37</v>
      </c>
      <c r="G186" s="703">
        <v>3</v>
      </c>
      <c r="H186" s="703">
        <v>3</v>
      </c>
      <c r="I186" s="703">
        <v>2</v>
      </c>
      <c r="J186" s="703">
        <v>2</v>
      </c>
      <c r="K186" s="704">
        <v>10</v>
      </c>
      <c r="L186" s="704">
        <f>+F186*K186</f>
        <v>370</v>
      </c>
      <c r="M186" s="672">
        <f>+L186</f>
        <v>370</v>
      </c>
      <c r="N186" s="705"/>
      <c r="O186" s="705"/>
    </row>
    <row r="187" spans="1:15" ht="20.25" customHeight="1">
      <c r="A187" s="665">
        <v>2</v>
      </c>
      <c r="B187" s="685" t="s">
        <v>2210</v>
      </c>
      <c r="C187" s="686" t="s">
        <v>2209</v>
      </c>
      <c r="D187" s="685">
        <v>0</v>
      </c>
      <c r="E187" s="668">
        <v>7500</v>
      </c>
      <c r="F187" s="688">
        <v>37</v>
      </c>
      <c r="G187" s="670">
        <v>1875</v>
      </c>
      <c r="H187" s="670">
        <v>1875</v>
      </c>
      <c r="I187" s="670">
        <v>1875</v>
      </c>
      <c r="J187" s="670">
        <v>1875</v>
      </c>
      <c r="K187" s="671">
        <v>7500</v>
      </c>
      <c r="L187" s="671">
        <f>+F187*K187</f>
        <v>277500</v>
      </c>
      <c r="M187" s="672">
        <f>+L187</f>
        <v>277500</v>
      </c>
      <c r="N187" s="661"/>
      <c r="O187" s="661"/>
    </row>
    <row r="188" spans="1:15" ht="20.25" customHeight="1">
      <c r="A188" s="665">
        <v>3</v>
      </c>
      <c r="B188" s="685" t="s">
        <v>2211</v>
      </c>
      <c r="C188" s="686" t="s">
        <v>2209</v>
      </c>
      <c r="D188" s="685">
        <v>0</v>
      </c>
      <c r="E188" s="668">
        <v>3500</v>
      </c>
      <c r="F188" s="688">
        <v>37</v>
      </c>
      <c r="G188" s="670">
        <v>875</v>
      </c>
      <c r="H188" s="670">
        <v>875</v>
      </c>
      <c r="I188" s="670">
        <v>875</v>
      </c>
      <c r="J188" s="670">
        <v>875</v>
      </c>
      <c r="K188" s="671">
        <v>3500</v>
      </c>
      <c r="L188" s="671">
        <f>+F188*K188</f>
        <v>129500</v>
      </c>
      <c r="M188" s="672">
        <f>+L188</f>
        <v>129500</v>
      </c>
      <c r="N188" s="661"/>
      <c r="O188" s="661"/>
    </row>
    <row r="189" spans="1:15" ht="20.25" customHeight="1">
      <c r="A189" s="685"/>
      <c r="B189" s="706" t="s">
        <v>2212</v>
      </c>
      <c r="C189" s="685"/>
      <c r="D189" s="685"/>
      <c r="E189" s="685"/>
      <c r="F189" s="685"/>
      <c r="G189" s="685"/>
      <c r="H189" s="685"/>
      <c r="I189" s="685"/>
      <c r="J189" s="685"/>
      <c r="K189" s="685"/>
      <c r="L189" s="707">
        <f>SUM(L186:L188)</f>
        <v>407370</v>
      </c>
      <c r="M189" s="707">
        <f>SUM(M186:M188)</f>
        <v>407370</v>
      </c>
      <c r="N189" s="685"/>
      <c r="O189" s="685"/>
    </row>
    <row r="190" spans="1:15" ht="20.25" customHeight="1">
      <c r="A190" s="685"/>
      <c r="B190" s="698" t="s">
        <v>2213</v>
      </c>
      <c r="C190" s="685"/>
      <c r="D190" s="685"/>
      <c r="E190" s="685"/>
      <c r="F190" s="685"/>
      <c r="G190" s="685"/>
      <c r="H190" s="685"/>
      <c r="I190" s="685"/>
      <c r="J190" s="685"/>
      <c r="K190" s="685"/>
      <c r="L190" s="708"/>
      <c r="M190" s="709"/>
      <c r="N190" s="685"/>
      <c r="O190" s="685"/>
    </row>
    <row r="191" spans="1:15" ht="20.25" customHeight="1">
      <c r="A191" s="665">
        <v>1</v>
      </c>
      <c r="B191" s="710" t="s">
        <v>2214</v>
      </c>
      <c r="C191" s="686" t="s">
        <v>2209</v>
      </c>
      <c r="D191" s="685">
        <v>0</v>
      </c>
      <c r="E191" s="685">
        <v>30</v>
      </c>
      <c r="F191" s="711">
        <v>43</v>
      </c>
      <c r="G191" s="670">
        <v>7</v>
      </c>
      <c r="H191" s="670">
        <v>8</v>
      </c>
      <c r="I191" s="670">
        <v>7</v>
      </c>
      <c r="J191" s="670">
        <v>8</v>
      </c>
      <c r="K191" s="671">
        <v>30</v>
      </c>
      <c r="L191" s="671">
        <f>+F191*K191</f>
        <v>1290</v>
      </c>
      <c r="M191" s="672">
        <f>+L191</f>
        <v>1290</v>
      </c>
      <c r="N191" s="661"/>
      <c r="O191" s="661"/>
    </row>
    <row r="192" spans="1:15" ht="20.25" customHeight="1">
      <c r="A192" s="665">
        <v>2</v>
      </c>
      <c r="B192" s="710" t="s">
        <v>2215</v>
      </c>
      <c r="C192" s="686" t="s">
        <v>2209</v>
      </c>
      <c r="D192" s="685">
        <v>0</v>
      </c>
      <c r="E192" s="668">
        <v>130</v>
      </c>
      <c r="F192" s="711">
        <v>43</v>
      </c>
      <c r="G192" s="670">
        <v>32</v>
      </c>
      <c r="H192" s="670">
        <v>33</v>
      </c>
      <c r="I192" s="670">
        <v>32</v>
      </c>
      <c r="J192" s="670">
        <v>33</v>
      </c>
      <c r="K192" s="671">
        <v>130</v>
      </c>
      <c r="L192" s="671">
        <f>+F192*K192</f>
        <v>5590</v>
      </c>
      <c r="M192" s="672">
        <f>+L192</f>
        <v>5590</v>
      </c>
      <c r="N192" s="661"/>
      <c r="O192" s="661"/>
    </row>
    <row r="193" spans="1:15" ht="20.25" customHeight="1">
      <c r="A193" s="665">
        <v>3</v>
      </c>
      <c r="B193" s="710" t="s">
        <v>2216</v>
      </c>
      <c r="C193" s="686" t="s">
        <v>2209</v>
      </c>
      <c r="D193" s="685">
        <v>0</v>
      </c>
      <c r="E193" s="668">
        <v>3400</v>
      </c>
      <c r="F193" s="711">
        <v>45</v>
      </c>
      <c r="G193" s="670">
        <v>850</v>
      </c>
      <c r="H193" s="670">
        <v>850</v>
      </c>
      <c r="I193" s="670">
        <v>850</v>
      </c>
      <c r="J193" s="670">
        <v>850</v>
      </c>
      <c r="K193" s="671">
        <v>3400</v>
      </c>
      <c r="L193" s="671">
        <f>+F193*K193</f>
        <v>153000</v>
      </c>
      <c r="M193" s="672">
        <f>+L193</f>
        <v>153000</v>
      </c>
      <c r="N193" s="661"/>
      <c r="O193" s="661"/>
    </row>
    <row r="194" spans="1:15" ht="20.25" customHeight="1">
      <c r="A194" s="665">
        <v>4</v>
      </c>
      <c r="B194" s="710" t="s">
        <v>2217</v>
      </c>
      <c r="C194" s="686" t="s">
        <v>2209</v>
      </c>
      <c r="D194" s="685">
        <v>0</v>
      </c>
      <c r="E194" s="668">
        <v>1500</v>
      </c>
      <c r="F194" s="711">
        <v>60</v>
      </c>
      <c r="G194" s="670">
        <v>375</v>
      </c>
      <c r="H194" s="670">
        <v>375</v>
      </c>
      <c r="I194" s="670">
        <v>375</v>
      </c>
      <c r="J194" s="670">
        <v>375</v>
      </c>
      <c r="K194" s="671">
        <v>1500</v>
      </c>
      <c r="L194" s="671">
        <f>+F194*K194</f>
        <v>90000</v>
      </c>
      <c r="M194" s="672">
        <f>+L194</f>
        <v>90000</v>
      </c>
      <c r="N194" s="661"/>
      <c r="O194" s="661"/>
    </row>
    <row r="195" spans="1:15" ht="20.25" customHeight="1">
      <c r="A195" s="665"/>
      <c r="B195" s="712" t="s">
        <v>2218</v>
      </c>
      <c r="C195" s="686"/>
      <c r="D195" s="670"/>
      <c r="E195" s="687"/>
      <c r="F195" s="688"/>
      <c r="G195" s="670"/>
      <c r="H195" s="670"/>
      <c r="I195" s="670"/>
      <c r="J195" s="670"/>
      <c r="K195" s="671"/>
      <c r="L195" s="696">
        <f>SUM(L191:L194)</f>
        <v>249880</v>
      </c>
      <c r="M195" s="697">
        <f>SUM(M191:M194)</f>
        <v>249880</v>
      </c>
      <c r="N195" s="661"/>
      <c r="O195" s="661"/>
    </row>
    <row r="196" spans="1:15" ht="20.25" customHeight="1">
      <c r="A196" s="685"/>
      <c r="B196" s="698" t="s">
        <v>2219</v>
      </c>
      <c r="C196" s="685"/>
      <c r="D196" s="685"/>
      <c r="E196" s="685"/>
      <c r="F196" s="685"/>
      <c r="G196" s="685"/>
      <c r="H196" s="685"/>
      <c r="I196" s="685"/>
      <c r="J196" s="685"/>
      <c r="K196" s="685"/>
      <c r="L196" s="685"/>
      <c r="M196" s="685"/>
      <c r="N196" s="685"/>
      <c r="O196" s="685"/>
    </row>
    <row r="197" spans="1:15" ht="20.25" customHeight="1">
      <c r="A197" s="665">
        <v>1</v>
      </c>
      <c r="B197" s="710" t="s">
        <v>2220</v>
      </c>
      <c r="C197" s="686" t="s">
        <v>290</v>
      </c>
      <c r="D197" s="685">
        <v>0</v>
      </c>
      <c r="E197" s="685">
        <v>20</v>
      </c>
      <c r="F197" s="711">
        <v>1156</v>
      </c>
      <c r="G197" s="670">
        <v>5</v>
      </c>
      <c r="H197" s="670">
        <v>5</v>
      </c>
      <c r="I197" s="670">
        <v>5</v>
      </c>
      <c r="J197" s="670">
        <v>5</v>
      </c>
      <c r="K197" s="671">
        <v>20</v>
      </c>
      <c r="L197" s="671">
        <f>+F197*K197</f>
        <v>23120</v>
      </c>
      <c r="M197" s="713">
        <f>+L197</f>
        <v>23120</v>
      </c>
      <c r="N197" s="661"/>
      <c r="O197" s="661"/>
    </row>
    <row r="198" spans="1:15" ht="20.25" customHeight="1">
      <c r="A198" s="685"/>
      <c r="B198" s="706" t="s">
        <v>2221</v>
      </c>
      <c r="C198" s="685"/>
      <c r="D198" s="685"/>
      <c r="E198" s="685"/>
      <c r="F198" s="685"/>
      <c r="G198" s="685"/>
      <c r="H198" s="685"/>
      <c r="I198" s="685"/>
      <c r="J198" s="685"/>
      <c r="K198" s="685"/>
      <c r="L198" s="707">
        <f>SUM(L197)</f>
        <v>23120</v>
      </c>
      <c r="M198" s="707">
        <f>SUM(M197)</f>
        <v>23120</v>
      </c>
      <c r="N198" s="685"/>
      <c r="O198" s="685"/>
    </row>
    <row r="199" spans="1:15" ht="20.25" customHeight="1">
      <c r="A199" s="685"/>
      <c r="B199" s="698" t="s">
        <v>2222</v>
      </c>
      <c r="C199" s="685"/>
      <c r="D199" s="685"/>
      <c r="E199" s="685"/>
      <c r="F199" s="685"/>
      <c r="G199" s="685"/>
      <c r="H199" s="685"/>
      <c r="I199" s="685"/>
      <c r="J199" s="685"/>
      <c r="K199" s="685"/>
      <c r="L199" s="685"/>
      <c r="M199" s="707">
        <f>+M120+M184+M189+M195+M198</f>
        <v>2935710</v>
      </c>
      <c r="N199" s="685"/>
      <c r="O199" s="685"/>
    </row>
  </sheetData>
  <mergeCells count="19">
    <mergeCell ref="I3:I5"/>
    <mergeCell ref="J3:J5"/>
    <mergeCell ref="K3:L3"/>
    <mergeCell ref="M3:M5"/>
    <mergeCell ref="N3:O3"/>
    <mergeCell ref="K4:K5"/>
    <mergeCell ref="L4:L5"/>
    <mergeCell ref="N4:N5"/>
    <mergeCell ref="O4:O5"/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H5"/>
  </mergeCells>
  <pageMargins left="1.1023622047244095" right="0.31496062992125984" top="0.35433070866141736" bottom="0.35433070866141736" header="0.11811023622047245" footer="0.11811023622047245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7</vt:i4>
      </vt:variant>
    </vt:vector>
  </HeadingPairs>
  <TitlesOfParts>
    <vt:vector size="26" baseType="lpstr">
      <vt:lpstr>ครุภัณฑ์ </vt:lpstr>
      <vt:lpstr>ครุภัณฑ์ต่ำกว่าเกณฑ์</vt:lpstr>
      <vt:lpstr>จ้างเหมา </vt:lpstr>
      <vt:lpstr>วัสดุทันตกรรม</vt:lpstr>
      <vt:lpstr>วัสดุผ้าและน้ำยา</vt:lpstr>
      <vt:lpstr>วัสดุวิทยาศาสตร์การแพทย์</vt:lpstr>
      <vt:lpstr>ยา</vt:lpstr>
      <vt:lpstr>วัสดุการแพทย์</vt:lpstr>
      <vt:lpstr>วัสดุบริโภค</vt:lpstr>
      <vt:lpstr>วัสดุสำนักงาน</vt:lpstr>
      <vt:lpstr>วัสดุยานพาหนะ</vt:lpstr>
      <vt:lpstr>วัสดุเชื้อเพลิง</vt:lpstr>
      <vt:lpstr>วัสดุไฟฟ้าและวิทยุ</vt:lpstr>
      <vt:lpstr>วัสดุโฆษณา</vt:lpstr>
      <vt:lpstr>วัสดุคอมพิวเตอร์</vt:lpstr>
      <vt:lpstr>วัสดุงานบ้านงานครัว</vt:lpstr>
      <vt:lpstr>วัสดุก่อสร้าง</vt:lpstr>
      <vt:lpstr>วัสดุอื่นๆ</vt:lpstr>
      <vt:lpstr>Sheet2</vt:lpstr>
      <vt:lpstr>'จ้างเหมา '!Print_Area</vt:lpstr>
      <vt:lpstr>วัสดุวิทยาศาสตร์การแพทย์!Print_Area</vt:lpstr>
      <vt:lpstr>'ครุภัณฑ์ '!Print_Titles</vt:lpstr>
      <vt:lpstr>ครุภัณฑ์ต่ำกว่าเกณฑ์!Print_Titles</vt:lpstr>
      <vt:lpstr>'จ้างเหมา '!Print_Titles</vt:lpstr>
      <vt:lpstr>ยา!Print_Titles</vt:lpstr>
      <vt:lpstr>วัสดุการแพทย์!Print_Titles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MAN12</dc:creator>
  <cp:lastModifiedBy>INV02</cp:lastModifiedBy>
  <cp:lastPrinted>2022-10-21T04:27:36Z</cp:lastPrinted>
  <dcterms:created xsi:type="dcterms:W3CDTF">2022-10-10T06:58:55Z</dcterms:created>
  <dcterms:modified xsi:type="dcterms:W3CDTF">2022-12-30T05:08:28Z</dcterms:modified>
</cp:coreProperties>
</file>